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<sst xmlns="http://schemas.openxmlformats.org/spreadsheetml/2006/main" count="1511" uniqueCount="443">
  <si>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</si>
  <si>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</si>
  <si>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</si>
  <si>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</si>
  <si>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</si>
  <si>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</si>
  <si>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</si>
  <si>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</si>
  <si>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</si>
  <si>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</si>
  <si>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</si>
  <si>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</si>
  <si>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</si>
  <si>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</si>
  <si>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</si>
  <si>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</si>
  <si>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</si>
  <si>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</si>
  <si>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</si>
  <si>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</si>
  <si>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</si>
  <si>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</si>
  <si>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</si>
  <si>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</si>
  <si>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</si>
  <si>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</si>
  <si>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</si>
  <si>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</si>
  <si>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</si>
  <si>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</si>
  <si>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</si>
  <si>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</si>
  <si>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</si>
  <si>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</si>
  <si>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</si>
  <si>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</si>
  <si>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</si>
  <si>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</si>
  <si>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</si>
  <si>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</si>
  <si>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</si>
  <si>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</si>
  <si>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</si>
  <si>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</si>
  <si>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</si>
  <si>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</si>
  <si>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</si>
  <si>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</si>
  <si>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</si>
  <si>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</si>
  <si>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</si>
  <si>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</si>
  <si>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</si>
  <si>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</si>
  <si>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</si>
  <si>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</si>
  <si>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</si>
  <si>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</si>
  <si>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</si>
  <si>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</si>
  <si>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</si>
  <si>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</si>
  <si>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</si>
  <si>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</si>
  <si>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</si>
  <si>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</si>
  <si>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</si>
  <si>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</si>
  <si>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</si>
  <si>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</si>
  <si>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</si>
  <si>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</si>
  <si>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Приведенцев А.Ю.</t>
  </si>
  <si>
    <t>Сидоров А.Ю.</t>
  </si>
  <si>
    <t>Васильев Ю.В.</t>
  </si>
  <si>
    <t>Соболев М.В.</t>
  </si>
  <si>
    <t>Академова В.В.</t>
  </si>
  <si>
    <t>Минкин И.М.</t>
  </si>
  <si>
    <t>Бахчаев С.Ю.</t>
  </si>
  <si>
    <t>Лотошников В.В.</t>
  </si>
  <si>
    <t>Аушев П.С.</t>
  </si>
  <si>
    <t>Жевелев С.Н.</t>
  </si>
  <si>
    <t>Шепеленко Е.А.</t>
  </si>
  <si>
    <t>Красинская В.Б.</t>
  </si>
  <si>
    <t>24 июля 2018г.</t>
  </si>
  <si>
    <t>4♠</t>
  </si>
  <si>
    <r>
      <t>4</t>
    </r>
    <r>
      <rPr>
        <sz val="10"/>
        <color indexed="10"/>
        <rFont val="Arial Cyr"/>
        <family val="2"/>
      </rPr>
      <t>♥</t>
    </r>
  </si>
  <si>
    <t>2♠</t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</si>
  <si>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</si>
  <si>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</si>
  <si>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1NT</t>
  </si>
  <si>
    <r>
      <t>3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</si>
  <si>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</si>
  <si>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</si>
  <si>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4♠к</t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</si>
  <si>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</si>
  <si>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</si>
  <si>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</si>
  <si>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3♠</t>
  </si>
  <si>
    <t>3♣</t>
  </si>
  <si>
    <t>3NT</t>
  </si>
  <si>
    <t>4♣</t>
  </si>
  <si>
    <t>2♣к</t>
  </si>
  <si>
    <r>
      <t>3</t>
    </r>
    <r>
      <rPr>
        <sz val="10"/>
        <color indexed="10"/>
        <rFont val="Arial"/>
        <family val="2"/>
      </rPr>
      <t>♦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</si>
  <si>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</si>
  <si>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t>2♣</t>
  </si>
  <si>
    <r>
      <t>4</t>
    </r>
    <r>
      <rPr>
        <sz val="10"/>
        <color indexed="10"/>
        <rFont val="Arial"/>
        <family val="2"/>
      </rPr>
      <t>♦</t>
    </r>
  </si>
  <si>
    <t>1NTк</t>
  </si>
  <si>
    <r>
      <t>5</t>
    </r>
    <r>
      <rPr>
        <sz val="10"/>
        <color indexed="10"/>
        <rFont val="Arial"/>
        <family val="2"/>
      </rPr>
      <t>♦</t>
    </r>
  </si>
  <si>
    <r>
      <t>4</t>
    </r>
    <r>
      <rPr>
        <sz val="10"/>
        <color indexed="10"/>
        <rFont val="Arial"/>
        <family val="2"/>
      </rPr>
      <t>♥</t>
    </r>
  </si>
  <si>
    <t>32</t>
  </si>
  <si>
    <t>К</t>
  </si>
  <si>
    <t>ТК9765</t>
  </si>
  <si>
    <t>В862</t>
  </si>
  <si>
    <t>Д10987</t>
  </si>
  <si>
    <t>52</t>
  </si>
  <si>
    <t>В10</t>
  </si>
  <si>
    <t>10953</t>
  </si>
  <si>
    <t>В5</t>
  </si>
  <si>
    <t>ТД10943</t>
  </si>
  <si>
    <t>Д432</t>
  </si>
  <si>
    <t>Д</t>
  </si>
  <si>
    <t>ТК64</t>
  </si>
  <si>
    <t>В876</t>
  </si>
  <si>
    <t>8</t>
  </si>
  <si>
    <t>ТК74</t>
  </si>
  <si>
    <t>ТК108</t>
  </si>
  <si>
    <t>ТВ1052</t>
  </si>
  <si>
    <t>94</t>
  </si>
  <si>
    <t>Д4</t>
  </si>
  <si>
    <t>92</t>
  </si>
  <si>
    <t>К8743</t>
  </si>
  <si>
    <t>В653</t>
  </si>
  <si>
    <t>В2</t>
  </si>
  <si>
    <t>В754</t>
  </si>
  <si>
    <t>9</t>
  </si>
  <si>
    <t>КД10</t>
  </si>
  <si>
    <t>Т9853</t>
  </si>
  <si>
    <t>Д63</t>
  </si>
  <si>
    <t>Д6</t>
  </si>
  <si>
    <t>Т872</t>
  </si>
  <si>
    <t>К1076</t>
  </si>
  <si>
    <t>Т1094</t>
  </si>
  <si>
    <t>10543</t>
  </si>
  <si>
    <t>10874</t>
  </si>
  <si>
    <t>В53</t>
  </si>
  <si>
    <t>Д9</t>
  </si>
  <si>
    <t>КВ7</t>
  </si>
  <si>
    <t>ДВ932</t>
  </si>
  <si>
    <t>КД62</t>
  </si>
  <si>
    <t>Т72</t>
  </si>
  <si>
    <t>543</t>
  </si>
  <si>
    <t>ТК5</t>
  </si>
  <si>
    <t>87</t>
  </si>
  <si>
    <t>КВ86</t>
  </si>
  <si>
    <t>ТД10962</t>
  </si>
  <si>
    <t>6</t>
  </si>
  <si>
    <t>КД64</t>
  </si>
  <si>
    <t>Т8</t>
  </si>
  <si>
    <t>954</t>
  </si>
  <si>
    <t>ДВ83</t>
  </si>
  <si>
    <t>Т82</t>
  </si>
  <si>
    <t>В109</t>
  </si>
  <si>
    <t>Т1083</t>
  </si>
  <si>
    <t>754</t>
  </si>
  <si>
    <t>В95</t>
  </si>
  <si>
    <t>К7652</t>
  </si>
  <si>
    <t>КВ2</t>
  </si>
  <si>
    <t>102</t>
  </si>
  <si>
    <t>1073</t>
  </si>
  <si>
    <t>Д43</t>
  </si>
  <si>
    <t>Д76</t>
  </si>
  <si>
    <t>ТК96</t>
  </si>
  <si>
    <t>10864</t>
  </si>
  <si>
    <t>В103</t>
  </si>
  <si>
    <t>Д74</t>
  </si>
  <si>
    <t>982</t>
  </si>
  <si>
    <t>ТК</t>
  </si>
  <si>
    <t>Д86542</t>
  </si>
  <si>
    <t>К105</t>
  </si>
  <si>
    <t>В3</t>
  </si>
  <si>
    <t>53</t>
  </si>
  <si>
    <t>ТК9</t>
  </si>
  <si>
    <t>Т862</t>
  </si>
  <si>
    <t>Т1064</t>
  </si>
  <si>
    <t>ДВ972</t>
  </si>
  <si>
    <t>7</t>
  </si>
  <si>
    <t>В93</t>
  </si>
  <si>
    <t>КД75</t>
  </si>
  <si>
    <t>К1054</t>
  </si>
  <si>
    <t>Т87632</t>
  </si>
  <si>
    <t>653</t>
  </si>
  <si>
    <t>К1064</t>
  </si>
  <si>
    <t>104</t>
  </si>
  <si>
    <t>ТД1097</t>
  </si>
  <si>
    <t>Д83</t>
  </si>
  <si>
    <t>ТВ98</t>
  </si>
  <si>
    <t>95</t>
  </si>
  <si>
    <t>К842</t>
  </si>
  <si>
    <t>Т976</t>
  </si>
  <si>
    <t>Д7532</t>
  </si>
  <si>
    <t>КДВ</t>
  </si>
  <si>
    <t>В</t>
  </si>
  <si>
    <t>К3</t>
  </si>
  <si>
    <t>ТКД642</t>
  </si>
  <si>
    <t>Д5</t>
  </si>
  <si>
    <t>ТД2</t>
  </si>
  <si>
    <t>ТД96</t>
  </si>
  <si>
    <t>ТК98</t>
  </si>
  <si>
    <t>К9</t>
  </si>
  <si>
    <t>7542</t>
  </si>
  <si>
    <t>875</t>
  </si>
  <si>
    <t>1032</t>
  </si>
  <si>
    <t>В105</t>
  </si>
  <si>
    <t>В108</t>
  </si>
  <si>
    <t>В764</t>
  </si>
  <si>
    <t>87643</t>
  </si>
  <si>
    <t>Д9832</t>
  </si>
  <si>
    <t>953</t>
  </si>
  <si>
    <t>К6</t>
  </si>
  <si>
    <t>В92</t>
  </si>
  <si>
    <t>В10754</t>
  </si>
  <si>
    <t>ТВ9743</t>
  </si>
  <si>
    <t>5</t>
  </si>
  <si>
    <t>ТВ87642</t>
  </si>
  <si>
    <t>К863</t>
  </si>
  <si>
    <t>Т6</t>
  </si>
  <si>
    <t>Д10</t>
  </si>
  <si>
    <t>Д852</t>
  </si>
  <si>
    <t>ТД1074</t>
  </si>
  <si>
    <t>1072</t>
  </si>
  <si>
    <t>Д7432</t>
  </si>
  <si>
    <t>К84</t>
  </si>
  <si>
    <t>В6</t>
  </si>
  <si>
    <t>В86</t>
  </si>
  <si>
    <t>ТК106</t>
  </si>
  <si>
    <t>В965</t>
  </si>
  <si>
    <t>ТК543</t>
  </si>
  <si>
    <t>98</t>
  </si>
  <si>
    <t>Т73</t>
  </si>
  <si>
    <t>Т97</t>
  </si>
  <si>
    <t>Д102</t>
  </si>
  <si>
    <t>КД8543</t>
  </si>
  <si>
    <t>Д8752</t>
  </si>
  <si>
    <t>86</t>
  </si>
  <si>
    <t>9753</t>
  </si>
  <si>
    <t>54</t>
  </si>
  <si>
    <t>Т109</t>
  </si>
  <si>
    <t>В72</t>
  </si>
  <si>
    <t>ТКДВ6</t>
  </si>
  <si>
    <t>КВ4</t>
  </si>
  <si>
    <t>К10543</t>
  </si>
  <si>
    <t>КВ10</t>
  </si>
  <si>
    <t>63</t>
  </si>
  <si>
    <t>ТД9</t>
  </si>
  <si>
    <t>Т842</t>
  </si>
  <si>
    <t>9873</t>
  </si>
  <si>
    <t>Д96</t>
  </si>
  <si>
    <t>Д3</t>
  </si>
  <si>
    <t>ТВ97</t>
  </si>
  <si>
    <t>КДВ2</t>
  </si>
  <si>
    <t>КД1063</t>
  </si>
  <si>
    <t>109843</t>
  </si>
  <si>
    <t>8432</t>
  </si>
  <si>
    <t>В9654</t>
  </si>
  <si>
    <t>42</t>
  </si>
  <si>
    <t>ТК107</t>
  </si>
  <si>
    <t>ТК1072</t>
  </si>
  <si>
    <t>85</t>
  </si>
  <si>
    <t>75</t>
  </si>
  <si>
    <t>КД9</t>
  </si>
  <si>
    <t>10643</t>
  </si>
  <si>
    <t>В10873</t>
  </si>
  <si>
    <t>ТВ7</t>
  </si>
  <si>
    <t>108643</t>
  </si>
  <si>
    <t>Д85</t>
  </si>
  <si>
    <t>КВ5</t>
  </si>
  <si>
    <t>Т92</t>
  </si>
  <si>
    <t>Т64</t>
  </si>
  <si>
    <t>Д8632</t>
  </si>
  <si>
    <t>Д65</t>
  </si>
  <si>
    <t>ТВ1092</t>
  </si>
  <si>
    <t>763</t>
  </si>
  <si>
    <t>Т10874</t>
  </si>
  <si>
    <t>ТК4</t>
  </si>
  <si>
    <t>Д53</t>
  </si>
  <si>
    <t>10873</t>
  </si>
  <si>
    <t>76</t>
  </si>
  <si>
    <t>ТКДВ105</t>
  </si>
  <si>
    <t>ДВ952</t>
  </si>
  <si>
    <t>1093</t>
  </si>
  <si>
    <t>109</t>
  </si>
  <si>
    <t>К1073</t>
  </si>
  <si>
    <t>Т1074</t>
  </si>
  <si>
    <t>ТДВ75</t>
  </si>
  <si>
    <t>В75</t>
  </si>
  <si>
    <t>Т94</t>
  </si>
  <si>
    <t>96</t>
  </si>
  <si>
    <t>К42</t>
  </si>
  <si>
    <t>Д862</t>
  </si>
  <si>
    <t>В8</t>
  </si>
  <si>
    <t>ТК43</t>
  </si>
  <si>
    <t>Д652</t>
  </si>
  <si>
    <t>853</t>
  </si>
  <si>
    <t>В94</t>
  </si>
  <si>
    <t>Д1032</t>
  </si>
  <si>
    <t>3</t>
  </si>
  <si>
    <t>ТК1054</t>
  </si>
  <si>
    <t>К6532</t>
  </si>
  <si>
    <t>864</t>
  </si>
  <si>
    <t>986</t>
  </si>
  <si>
    <t>Т107</t>
  </si>
  <si>
    <t>ТД1095</t>
  </si>
  <si>
    <t>Д8</t>
  </si>
  <si>
    <t>В986</t>
  </si>
  <si>
    <t>КВ72</t>
  </si>
  <si>
    <t>ДВ7</t>
  </si>
  <si>
    <t>КВ10743</t>
  </si>
  <si>
    <t>64</t>
  </si>
  <si>
    <t>764</t>
  </si>
  <si>
    <t>ТКД9</t>
  </si>
  <si>
    <t>Т2</t>
  </si>
  <si>
    <t>К102</t>
  </si>
  <si>
    <t>ДВ105</t>
  </si>
  <si>
    <t>В8753</t>
  </si>
  <si>
    <t>7642</t>
  </si>
  <si>
    <t>Д986</t>
  </si>
  <si>
    <t>Д1065</t>
  </si>
  <si>
    <t>К4</t>
  </si>
  <si>
    <t>732</t>
  </si>
  <si>
    <t>КД104</t>
  </si>
  <si>
    <t>Т983</t>
  </si>
  <si>
    <t>В632</t>
  </si>
  <si>
    <t>К7</t>
  </si>
  <si>
    <t>В1092</t>
  </si>
  <si>
    <t>Т85</t>
  </si>
  <si>
    <t>В42</t>
  </si>
  <si>
    <t>ТД876</t>
  </si>
  <si>
    <t>Т54</t>
  </si>
  <si>
    <t>97</t>
  </si>
  <si>
    <t>К986</t>
  </si>
  <si>
    <t>83</t>
  </si>
  <si>
    <t>В9862</t>
  </si>
  <si>
    <t>К1052</t>
  </si>
  <si>
    <t>Т32</t>
  </si>
  <si>
    <t>Т1085</t>
  </si>
  <si>
    <t>Д974</t>
  </si>
  <si>
    <t>КД</t>
  </si>
  <si>
    <t>ТВ6</t>
  </si>
  <si>
    <t>Т107543</t>
  </si>
  <si>
    <t>Т743</t>
  </si>
  <si>
    <t>ТК863</t>
  </si>
  <si>
    <t>Т4</t>
  </si>
  <si>
    <t>К10843</t>
  </si>
  <si>
    <t>В1062</t>
  </si>
  <si>
    <t>9762</t>
  </si>
  <si>
    <t>В10742</t>
  </si>
  <si>
    <t>Д75</t>
  </si>
  <si>
    <t>ТД</t>
  </si>
  <si>
    <t>К985</t>
  </si>
  <si>
    <t>КВ986</t>
  </si>
  <si>
    <t>КВ864</t>
  </si>
  <si>
    <t>Т53</t>
  </si>
  <si>
    <t>Т1095</t>
  </si>
  <si>
    <t>Д105</t>
  </si>
  <si>
    <t>К982</t>
  </si>
  <si>
    <t>8642</t>
  </si>
  <si>
    <t>К10</t>
  </si>
  <si>
    <t>Т3</t>
  </si>
  <si>
    <t>В107</t>
  </si>
  <si>
    <t>Д73</t>
  </si>
  <si>
    <t>972</t>
  </si>
  <si>
    <t>Д64</t>
  </si>
  <si>
    <t>КВ</t>
  </si>
  <si>
    <t>96432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</si>
  <si>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</si>
  <si>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</si>
  <si>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E, +100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</si>
  <si>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</si>
  <si>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</si>
  <si>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</si>
  <si>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N, +650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</si>
  <si>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</si>
  <si>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</si>
  <si>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</si>
  <si>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</si>
  <si>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</si>
  <si>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</si>
  <si>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N,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</si>
  <si>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</si>
  <si>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</si>
  <si>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</si>
  <si>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</si>
  <si>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</si>
  <si>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</si>
  <si>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</si>
  <si>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</si>
  <si>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</si>
  <si>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</si>
  <si>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</si>
  <si>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E, -620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</si>
  <si>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</si>
  <si>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</si>
  <si>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</si>
  <si>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</si>
  <si>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</si>
  <si>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S, +110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</si>
  <si>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</si>
  <si>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</si>
  <si>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</si>
  <si>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W, -630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</si>
  <si>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</si>
  <si>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</si>
  <si>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1♣, E, -90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</si>
  <si>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</si>
  <si>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</si>
  <si>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</si>
  <si>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</si>
  <si>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</si>
  <si>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</si>
  <si>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</si>
  <si>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</si>
  <si>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</si>
  <si>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2♣, N, +90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</si>
  <si>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</si>
  <si>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</si>
  <si>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</si>
  <si>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</si>
  <si>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+1440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</si>
  <si>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</si>
  <si>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</si>
  <si>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</si>
  <si>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</si>
  <si>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-80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</si>
  <si>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</si>
  <si>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</si>
  <si>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</si>
  <si>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</si>
  <si>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</si>
  <si>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</si>
  <si>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</si>
  <si>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</si>
  <si>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Сессия 4  с системой подсчета "Паттон"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</si>
</sst>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4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8" fillId="34" borderId="0" xfId="54" applyFont="1" applyFill="1" applyAlignment="1">
      <alignment horizontal="center"/>
      <protection/>
    </xf>
    <xf numFmtId="0" fontId="19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14" xfId="59" applyFont="1" applyFill="1" applyBorder="1" applyAlignment="1" applyProtection="1">
      <alignment horizontal="center"/>
      <protection locked="0"/>
    </xf>
    <xf numFmtId="0" fontId="2" fillId="0" borderId="0" xfId="55" applyAlignment="1">
      <alignment horizontal="left"/>
      <protection/>
    </xf>
    <xf numFmtId="176" fontId="21" fillId="0" borderId="0" xfId="57" applyNumberFormat="1" applyFont="1">
      <alignment/>
      <protection/>
    </xf>
    <xf numFmtId="176" fontId="22" fillId="0" borderId="0" xfId="57" applyNumberFormat="1" applyFont="1" applyBorder="1">
      <alignment/>
      <protection/>
    </xf>
    <xf numFmtId="176" fontId="23" fillId="0" borderId="0" xfId="57" applyNumberFormat="1" applyFont="1" applyBorder="1">
      <alignment/>
      <protection/>
    </xf>
    <xf numFmtId="0" fontId="24" fillId="0" borderId="0" xfId="57" applyFont="1" applyAlignment="1" quotePrefix="1">
      <alignment horizontal="center"/>
      <protection/>
    </xf>
    <xf numFmtId="0" fontId="25" fillId="0" borderId="0" xfId="59" applyFont="1">
      <alignment/>
      <protection/>
    </xf>
    <xf numFmtId="0" fontId="26" fillId="0" borderId="0" xfId="57" applyFont="1" applyBorder="1">
      <alignment/>
      <protection/>
    </xf>
    <xf numFmtId="0" fontId="24" fillId="0" borderId="0" xfId="57" applyFont="1" applyBorder="1" applyAlignment="1">
      <alignment horizontal="centerContinuous"/>
      <protection/>
    </xf>
    <xf numFmtId="176" fontId="27" fillId="0" borderId="0" xfId="57" applyNumberFormat="1" applyFont="1">
      <alignment/>
      <protection/>
    </xf>
    <xf numFmtId="0" fontId="28" fillId="0" borderId="0" xfId="57" applyFont="1" applyAlignment="1">
      <alignment horizontal="center"/>
      <protection/>
    </xf>
    <xf numFmtId="176" fontId="27" fillId="0" borderId="0" xfId="57" applyNumberFormat="1" applyFont="1" applyBorder="1">
      <alignment/>
      <protection/>
    </xf>
    <xf numFmtId="0" fontId="29" fillId="0" borderId="0" xfId="57" applyFont="1" applyBorder="1">
      <alignment/>
      <protection/>
    </xf>
    <xf numFmtId="0" fontId="27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0" fontId="30" fillId="0" borderId="23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7" applyFont="1" applyBorder="1" applyAlignment="1">
      <alignment horizontal="center"/>
      <protection/>
    </xf>
    <xf numFmtId="0" fontId="27" fillId="0" borderId="24" xfId="59" applyFont="1" applyBorder="1" applyAlignment="1" applyProtection="1">
      <alignment horizontal="centerContinuous"/>
      <protection locked="0"/>
    </xf>
    <xf numFmtId="177" fontId="27" fillId="0" borderId="24" xfId="57" applyNumberFormat="1" applyFont="1" applyBorder="1" applyAlignment="1" applyProtection="1">
      <alignment horizontal="centerContinuous"/>
      <protection locked="0"/>
    </xf>
    <xf numFmtId="1" fontId="27" fillId="0" borderId="24" xfId="57" applyNumberFormat="1" applyFont="1" applyBorder="1" applyAlignment="1" applyProtection="1">
      <alignment horizontal="centerContinuous"/>
      <protection locked="0"/>
    </xf>
    <xf numFmtId="177" fontId="27" fillId="0" borderId="24" xfId="57" applyNumberFormat="1" applyFont="1" applyBorder="1" applyAlignment="1" applyProtection="1">
      <alignment horizontal="center"/>
      <protection locked="0"/>
    </xf>
    <xf numFmtId="0" fontId="30" fillId="0" borderId="25" xfId="57" applyFont="1" applyBorder="1" applyAlignment="1">
      <alignment horizontal="center"/>
      <protection/>
    </xf>
    <xf numFmtId="0" fontId="30" fillId="0" borderId="26" xfId="56" applyFont="1" applyBorder="1" applyAlignment="1">
      <alignment horizontal="center"/>
      <protection/>
    </xf>
    <xf numFmtId="0" fontId="31" fillId="0" borderId="0" xfId="56" applyFont="1" applyBorder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  <xf numFmtId="0" fontId="25" fillId="0" borderId="0" xfId="56" applyFont="1" applyBorder="1">
      <alignment/>
      <protection/>
    </xf>
    <xf numFmtId="0" fontId="32" fillId="0" borderId="0" xfId="59" applyFont="1" applyBorder="1" applyAlignment="1" applyProtection="1">
      <alignment horizontal="right"/>
      <protection locked="0"/>
    </xf>
    <xf numFmtId="49" fontId="27" fillId="0" borderId="0" xfId="56" applyNumberFormat="1" applyFont="1" applyBorder="1" applyAlignment="1" applyProtection="1">
      <alignment horizontal="left"/>
      <protection locked="0"/>
    </xf>
    <xf numFmtId="177" fontId="27" fillId="0" borderId="0" xfId="56" applyNumberFormat="1" applyFont="1" applyBorder="1" applyAlignment="1" applyProtection="1">
      <alignment horizontal="left"/>
      <protection locked="0"/>
    </xf>
    <xf numFmtId="177" fontId="27" fillId="0" borderId="0" xfId="56" applyNumberFormat="1" applyFont="1" applyBorder="1" applyAlignment="1" applyProtection="1">
      <alignment horizontal="center"/>
      <protection locked="0"/>
    </xf>
    <xf numFmtId="0" fontId="30" fillId="0" borderId="27" xfId="56" applyFont="1" applyBorder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33" fillId="0" borderId="0" xfId="59" applyFont="1" applyBorder="1" applyAlignment="1" applyProtection="1">
      <alignment horizontal="right"/>
      <protection locked="0"/>
    </xf>
    <xf numFmtId="1" fontId="27" fillId="0" borderId="0" xfId="56" applyNumberFormat="1" applyFont="1" applyBorder="1" applyAlignment="1" applyProtection="1">
      <alignment horizontal="centerContinuous"/>
      <protection locked="0"/>
    </xf>
    <xf numFmtId="0" fontId="32" fillId="0" borderId="26" xfId="59" applyFont="1" applyBorder="1" applyAlignment="1" applyProtection="1">
      <alignment horizontal="right"/>
      <protection locked="0"/>
    </xf>
    <xf numFmtId="49" fontId="27" fillId="0" borderId="0" xfId="56" applyNumberFormat="1" applyFont="1" applyBorder="1" applyAlignment="1">
      <alignment horizontal="left"/>
      <protection/>
    </xf>
    <xf numFmtId="0" fontId="27" fillId="0" borderId="0" xfId="56" applyFont="1">
      <alignment/>
      <protection/>
    </xf>
    <xf numFmtId="49" fontId="27" fillId="0" borderId="0" xfId="56" applyNumberFormat="1" applyFont="1" applyAlignment="1">
      <alignment horizontal="left"/>
      <protection/>
    </xf>
    <xf numFmtId="0" fontId="33" fillId="0" borderId="26" xfId="59" applyFont="1" applyBorder="1" applyAlignment="1" applyProtection="1">
      <alignment horizontal="right"/>
      <protection locked="0"/>
    </xf>
    <xf numFmtId="0" fontId="27" fillId="0" borderId="0" xfId="56" applyFont="1" applyBorder="1" applyAlignment="1">
      <alignment horizontal="left"/>
      <protection/>
    </xf>
    <xf numFmtId="177" fontId="27" fillId="0" borderId="0" xfId="56" applyNumberFormat="1" applyFont="1" applyBorder="1" applyAlignment="1" applyProtection="1">
      <alignment horizontal="centerContinuous"/>
      <protection locked="0"/>
    </xf>
    <xf numFmtId="0" fontId="34" fillId="0" borderId="0" xfId="59" applyFont="1" applyBorder="1" applyAlignment="1" applyProtection="1">
      <alignment horizontal="left"/>
      <protection locked="0"/>
    </xf>
    <xf numFmtId="0" fontId="36" fillId="0" borderId="26" xfId="59" applyFont="1" applyBorder="1" applyAlignment="1" applyProtection="1">
      <alignment horizontal="right"/>
      <protection locked="0"/>
    </xf>
    <xf numFmtId="0" fontId="36" fillId="0" borderId="0" xfId="59" applyFont="1" applyBorder="1" applyAlignment="1" applyProtection="1">
      <alignment horizontal="right"/>
      <protection locked="0"/>
    </xf>
    <xf numFmtId="177" fontId="37" fillId="0" borderId="0" xfId="56" applyNumberFormat="1" applyFont="1" applyBorder="1" applyAlignment="1" applyProtection="1">
      <alignment horizontal="right"/>
      <protection locked="0"/>
    </xf>
    <xf numFmtId="0" fontId="27" fillId="0" borderId="0" xfId="56" applyFont="1" applyBorder="1" applyAlignment="1">
      <alignment horizontal="left"/>
      <protection/>
    </xf>
    <xf numFmtId="0" fontId="27" fillId="0" borderId="26" xfId="56" applyFont="1" applyBorder="1">
      <alignment/>
      <protection/>
    </xf>
    <xf numFmtId="0" fontId="27" fillId="0" borderId="0" xfId="56" applyFont="1" applyBorder="1">
      <alignment/>
      <protection/>
    </xf>
    <xf numFmtId="0" fontId="37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8" fillId="0" borderId="0" xfId="56" applyFont="1">
      <alignment/>
      <protection/>
    </xf>
    <xf numFmtId="0" fontId="30" fillId="0" borderId="28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7" applyFont="1" applyBorder="1" applyAlignment="1">
      <alignment horizontal="center"/>
      <protection/>
    </xf>
    <xf numFmtId="0" fontId="27" fillId="0" borderId="29" xfId="59" applyFont="1" applyBorder="1" applyAlignment="1" applyProtection="1">
      <alignment horizontal="centerContinuous"/>
      <protection locked="0"/>
    </xf>
    <xf numFmtId="177" fontId="27" fillId="0" borderId="29" xfId="57" applyNumberFormat="1" applyFont="1" applyBorder="1" applyAlignment="1" applyProtection="1">
      <alignment horizontal="centerContinuous"/>
      <protection locked="0"/>
    </xf>
    <xf numFmtId="1" fontId="27" fillId="0" borderId="29" xfId="57" applyNumberFormat="1" applyFont="1" applyBorder="1" applyAlignment="1" applyProtection="1">
      <alignment horizontal="centerContinuous"/>
      <protection locked="0"/>
    </xf>
    <xf numFmtId="177" fontId="27" fillId="0" borderId="29" xfId="57" applyNumberFormat="1" applyFont="1" applyBorder="1" applyAlignment="1" applyProtection="1">
      <alignment horizontal="center"/>
      <protection locked="0"/>
    </xf>
    <xf numFmtId="0" fontId="30" fillId="0" borderId="3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176" fontId="21" fillId="0" borderId="0" xfId="57" applyNumberFormat="1" applyFont="1" applyBorder="1" applyAlignment="1">
      <alignment horizontal="center"/>
      <protection/>
    </xf>
    <xf numFmtId="176" fontId="38" fillId="0" borderId="0" xfId="57" applyNumberFormat="1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7" fillId="0" borderId="0" xfId="59" applyFont="1" applyBorder="1" applyAlignment="1" applyProtection="1">
      <alignment horizontal="centerContinuous"/>
      <protection locked="0"/>
    </xf>
    <xf numFmtId="177" fontId="27" fillId="0" borderId="0" xfId="57" applyNumberFormat="1" applyFont="1" applyBorder="1" applyAlignment="1" applyProtection="1">
      <alignment horizontal="centerContinuous"/>
      <protection locked="0"/>
    </xf>
    <xf numFmtId="1" fontId="27" fillId="0" borderId="0" xfId="57" applyNumberFormat="1" applyFont="1" applyBorder="1" applyAlignment="1" applyProtection="1">
      <alignment horizontal="centerContinuous"/>
      <protection locked="0"/>
    </xf>
    <xf numFmtId="177" fontId="27" fillId="0" borderId="0" xfId="57" applyNumberFormat="1" applyFont="1" applyBorder="1" applyAlignment="1" applyProtection="1">
      <alignment horizontal="center"/>
      <protection locked="0"/>
    </xf>
    <xf numFmtId="176" fontId="39" fillId="33" borderId="10" xfId="57" applyNumberFormat="1" applyFont="1" applyFill="1" applyBorder="1" applyAlignment="1">
      <alignment horizontal="center"/>
      <protection/>
    </xf>
    <xf numFmtId="0" fontId="40" fillId="33" borderId="10" xfId="57" applyFont="1" applyFill="1" applyBorder="1" applyAlignment="1">
      <alignment horizontal="center"/>
      <protection/>
    </xf>
    <xf numFmtId="0" fontId="39" fillId="33" borderId="10" xfId="57" applyFont="1" applyFill="1" applyBorder="1" applyAlignment="1">
      <alignment horizontal="center"/>
      <protection/>
    </xf>
    <xf numFmtId="0" fontId="39" fillId="33" borderId="11" xfId="57" applyFont="1" applyFill="1" applyBorder="1" applyAlignment="1">
      <alignment horizontal="centerContinuous"/>
      <protection/>
    </xf>
    <xf numFmtId="0" fontId="39" fillId="33" borderId="12" xfId="57" applyFont="1" applyFill="1" applyBorder="1" applyAlignment="1">
      <alignment horizontal="centerContinuous"/>
      <protection/>
    </xf>
    <xf numFmtId="176" fontId="39" fillId="33" borderId="15" xfId="57" applyNumberFormat="1" applyFont="1" applyFill="1" applyBorder="1" applyAlignment="1">
      <alignment horizontal="center"/>
      <protection/>
    </xf>
    <xf numFmtId="176" fontId="39" fillId="33" borderId="13" xfId="57" applyNumberFormat="1" applyFont="1" applyFill="1" applyBorder="1" applyAlignment="1">
      <alignment horizontal="center"/>
      <protection/>
    </xf>
    <xf numFmtId="0" fontId="40" fillId="33" borderId="13" xfId="57" applyFont="1" applyFill="1" applyBorder="1" applyAlignment="1">
      <alignment horizontal="center"/>
      <protection/>
    </xf>
    <xf numFmtId="0" fontId="39" fillId="33" borderId="13" xfId="57" applyFont="1" applyFill="1" applyBorder="1" applyAlignment="1">
      <alignment horizontal="center"/>
      <protection/>
    </xf>
    <xf numFmtId="0" fontId="39" fillId="33" borderId="14" xfId="57" applyFont="1" applyFill="1" applyBorder="1" applyAlignment="1">
      <alignment horizontal="center"/>
      <protection/>
    </xf>
    <xf numFmtId="176" fontId="39" fillId="33" borderId="16" xfId="57" applyNumberFormat="1" applyFont="1" applyFill="1" applyBorder="1" applyAlignment="1">
      <alignment horizontal="center"/>
      <protection/>
    </xf>
    <xf numFmtId="176" fontId="21" fillId="0" borderId="12" xfId="57" applyNumberFormat="1" applyFont="1" applyBorder="1" applyAlignment="1">
      <alignment horizontal="center"/>
      <protection/>
    </xf>
    <xf numFmtId="176" fontId="21" fillId="0" borderId="31" xfId="57" applyNumberFormat="1" applyFont="1" applyBorder="1" applyAlignment="1">
      <alignment horizontal="center"/>
      <protection/>
    </xf>
    <xf numFmtId="0" fontId="20" fillId="0" borderId="14" xfId="59" applyNumberFormat="1" applyFont="1" applyFill="1" applyBorder="1" applyAlignment="1" applyProtection="1">
      <alignment horizontal="center"/>
      <protection locked="0"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" fontId="37" fillId="0" borderId="0" xfId="56" applyNumberFormat="1" applyFont="1" applyBorder="1" applyAlignment="1" applyProtection="1">
      <alignment horizontal="left"/>
      <protection locked="0"/>
    </xf>
    <xf numFmtId="0" fontId="37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42" fillId="0" borderId="0" xfId="56" applyNumberFormat="1" applyFont="1" applyBorder="1" applyAlignment="1">
      <alignment horizontal="center"/>
      <protection/>
    </xf>
    <xf numFmtId="0" fontId="43" fillId="0" borderId="27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1" fontId="0" fillId="0" borderId="20" xfId="55" applyNumberFormat="1" applyFont="1" applyBorder="1" applyAlignment="1">
      <alignment horizontal="center"/>
      <protection/>
    </xf>
    <xf numFmtId="2" fontId="2" fillId="0" borderId="0" xfId="55" applyNumberFormat="1">
      <alignment/>
      <protection/>
    </xf>
    <xf numFmtId="2" fontId="44" fillId="0" borderId="20" xfId="55" applyNumberFormat="1" applyFont="1" applyBorder="1" applyAlignment="1">
      <alignment horizontal="center"/>
      <protection/>
    </xf>
    <xf numFmtId="2" fontId="44" fillId="0" borderId="20" xfId="55" applyNumberFormat="1" applyFont="1" applyBorder="1" applyAlignment="1" quotePrefix="1">
      <alignment horizontal="center"/>
      <protection/>
    </xf>
    <xf numFmtId="0" fontId="2" fillId="0" borderId="19" xfId="55" applyFont="1" applyBorder="1" applyAlignment="1">
      <alignment horizontal="center"/>
      <protection/>
    </xf>
    <xf numFmtId="176" fontId="2" fillId="0" borderId="32" xfId="57" applyNumberFormat="1" applyFont="1" applyBorder="1">
      <alignment/>
      <protection/>
    </xf>
    <xf numFmtId="176" fontId="2" fillId="0" borderId="33" xfId="57" applyNumberFormat="1" applyFont="1" applyBorder="1">
      <alignment/>
      <protection/>
    </xf>
    <xf numFmtId="176" fontId="2" fillId="0" borderId="34" xfId="57" applyNumberFormat="1" applyFont="1" applyBorder="1">
      <alignment/>
      <protection/>
    </xf>
    <xf numFmtId="176" fontId="2" fillId="0" borderId="35" xfId="57" applyNumberFormat="1" applyFont="1" applyBorder="1">
      <alignment/>
      <protection/>
    </xf>
    <xf numFmtId="176" fontId="2" fillId="0" borderId="36" xfId="57" applyNumberFormat="1" applyFont="1" applyBorder="1">
      <alignment/>
      <protection/>
    </xf>
    <xf numFmtId="176" fontId="2" fillId="0" borderId="37" xfId="57" applyNumberFormat="1" applyFont="1" applyBorder="1">
      <alignment/>
      <protection/>
    </xf>
    <xf numFmtId="10" fontId="0" fillId="0" borderId="20" xfId="55" applyNumberFormat="1" applyFont="1" applyBorder="1" applyAlignment="1">
      <alignment horizontal="center"/>
      <protection/>
    </xf>
    <xf numFmtId="2" fontId="44" fillId="2" borderId="20" xfId="55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9" fontId="2" fillId="0" borderId="0" xfId="57" applyNumberFormat="1" applyFont="1">
      <alignment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20" fillId="0" borderId="14" xfId="59" applyNumberFormat="1" applyFont="1" applyFill="1" applyBorder="1" applyAlignment="1" applyProtection="1">
      <alignment horizontal="center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1" fillId="0" borderId="14" xfId="57" applyNumberFormat="1" applyFont="1" applyFill="1" applyBorder="1" applyAlignment="1">
      <alignment horizontal="center"/>
      <protection/>
    </xf>
    <xf numFmtId="176" fontId="38" fillId="0" borderId="14" xfId="57" applyNumberFormat="1" applyFont="1" applyFill="1" applyBorder="1" applyAlignment="1">
      <alignment horizontal="center"/>
      <protection/>
    </xf>
    <xf numFmtId="176" fontId="38" fillId="0" borderId="12" xfId="57" applyNumberFormat="1" applyFont="1" applyFill="1" applyBorder="1" applyAlignment="1">
      <alignment horizontal="center"/>
      <protection/>
    </xf>
    <xf numFmtId="0" fontId="41" fillId="0" borderId="14" xfId="59" applyFont="1" applyFill="1" applyBorder="1" applyAlignment="1" applyProtection="1">
      <alignment horizontal="center"/>
      <protection locked="0"/>
    </xf>
    <xf numFmtId="177" fontId="27" fillId="0" borderId="14" xfId="57" applyNumberFormat="1" applyFont="1" applyFill="1" applyBorder="1" applyAlignment="1" applyProtection="1">
      <alignment horizontal="center"/>
      <protection locked="0"/>
    </xf>
    <xf numFmtId="1" fontId="27" fillId="0" borderId="14" xfId="57" applyNumberFormat="1" applyFont="1" applyFill="1" applyBorder="1" applyAlignment="1" applyProtection="1" quotePrefix="1">
      <alignment horizontal="centerContinuous"/>
      <protection locked="0"/>
    </xf>
    <xf numFmtId="0" fontId="27" fillId="0" borderId="12" xfId="57" applyNumberFormat="1" applyFont="1" applyFill="1" applyBorder="1" applyAlignment="1" applyProtection="1">
      <alignment horizontal="center"/>
      <protection locked="0"/>
    </xf>
    <xf numFmtId="1" fontId="27" fillId="0" borderId="14" xfId="57" applyNumberFormat="1" applyFont="1" applyFill="1" applyBorder="1" applyAlignment="1" applyProtection="1">
      <alignment horizontal="centerContinuous"/>
      <protection locked="0"/>
    </xf>
    <xf numFmtId="176" fontId="41" fillId="0" borderId="14" xfId="59" applyNumberFormat="1" applyFont="1" applyFill="1" applyBorder="1" applyAlignment="1" applyProtection="1">
      <alignment horizontal="center"/>
      <protection locked="0"/>
    </xf>
    <xf numFmtId="0" fontId="29" fillId="0" borderId="14" xfId="57" applyFont="1" applyFill="1" applyBorder="1" applyAlignment="1">
      <alignment horizontal="center"/>
      <protection/>
    </xf>
    <xf numFmtId="0" fontId="29" fillId="0" borderId="12" xfId="57" applyFont="1" applyFill="1" applyBorder="1" applyAlignment="1">
      <alignment horizontal="center"/>
      <protection/>
    </xf>
    <xf numFmtId="0" fontId="41" fillId="0" borderId="14" xfId="59" applyNumberFormat="1" applyFont="1" applyFill="1" applyBorder="1" applyAlignment="1" applyProtection="1">
      <alignment horizontal="center"/>
      <protection locked="0"/>
    </xf>
    <xf numFmtId="0" fontId="11" fillId="0" borderId="0" xfId="57" applyFont="1">
      <alignment/>
      <protection/>
    </xf>
    <xf numFmtId="0" fontId="11" fillId="0" borderId="0" xfId="58" applyFont="1">
      <alignment/>
      <protection/>
    </xf>
    <xf numFmtId="0" fontId="12" fillId="33" borderId="38" xfId="57" applyFont="1" applyFill="1" applyBorder="1" applyAlignment="1">
      <alignment horizontal="center"/>
      <protection/>
    </xf>
    <xf numFmtId="0" fontId="11" fillId="0" borderId="39" xfId="57" applyFont="1" applyBorder="1" applyAlignment="1">
      <alignment horizontal="center"/>
      <protection/>
    </xf>
    <xf numFmtId="0" fontId="11" fillId="0" borderId="40" xfId="57" applyFont="1" applyBorder="1" applyAlignment="1">
      <alignment horizontal="center"/>
      <protection/>
    </xf>
    <xf numFmtId="0" fontId="11" fillId="0" borderId="41" xfId="57" applyFont="1" applyBorder="1" applyAlignment="1">
      <alignment horizontal="center"/>
      <protection/>
    </xf>
    <xf numFmtId="0" fontId="11" fillId="0" borderId="0" xfId="56" applyFont="1">
      <alignment/>
      <protection/>
    </xf>
    <xf numFmtId="49" fontId="27" fillId="0" borderId="0" xfId="56" applyNumberFormat="1" applyFont="1" applyAlignment="1" quotePrefix="1">
      <alignment horizontal="left"/>
      <protection/>
    </xf>
    <xf numFmtId="49" fontId="27" fillId="0" borderId="0" xfId="56" applyNumberFormat="1" applyFont="1" applyBorder="1" applyAlignment="1" applyProtection="1" quotePrefix="1">
      <alignment horizontal="left"/>
      <protection locked="0"/>
    </xf>
    <xf numFmtId="49" fontId="27" fillId="0" borderId="0" xfId="56" applyNumberFormat="1" applyFont="1" applyBorder="1" applyAlignment="1" quotePrefix="1">
      <alignment horizontal="left"/>
      <protection/>
    </xf>
    <xf numFmtId="0" fontId="9" fillId="33" borderId="11" xfId="57" applyFont="1" applyFill="1" applyBorder="1" applyAlignment="1">
      <alignment horizontal="center"/>
      <protection/>
    </xf>
    <xf numFmtId="0" fontId="9" fillId="33" borderId="42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0" fontId="9" fillId="33" borderId="31" xfId="57" applyFont="1" applyFill="1" applyBorder="1" applyAlignment="1">
      <alignment horizontal="center"/>
      <protection/>
    </xf>
    <xf numFmtId="0" fontId="9" fillId="33" borderId="43" xfId="57" applyFont="1" applyFill="1" applyBorder="1" applyAlignment="1">
      <alignment horizontal="center"/>
      <protection/>
    </xf>
    <xf numFmtId="0" fontId="9" fillId="33" borderId="44" xfId="57" applyFont="1" applyFill="1" applyBorder="1" applyAlignment="1">
      <alignment horizontal="center"/>
      <protection/>
    </xf>
    <xf numFmtId="0" fontId="9" fillId="33" borderId="38" xfId="57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8.875" style="29" bestFit="1" customWidth="1"/>
    <col min="4" max="4" width="18.25390625" style="29" customWidth="1"/>
    <col min="5" max="5" width="5.25390625" style="28" customWidth="1"/>
    <col min="6" max="6" width="8.875" style="30" customWidth="1"/>
    <col min="7" max="7" width="7.875" style="28" customWidth="1"/>
    <col min="8" max="8" width="7.75390625" style="50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9" s="58" customFormat="1" ht="12.75">
      <c r="A1" s="39" t="s">
        <v>442</v>
      </c>
      <c r="B1" s="36"/>
      <c r="C1" s="36"/>
      <c r="D1" s="36"/>
      <c r="E1" s="37"/>
      <c r="F1" s="38"/>
      <c r="G1" s="55"/>
      <c r="H1" s="55"/>
      <c r="I1" s="37"/>
    </row>
    <row r="2" spans="1:9" s="58" customFormat="1" ht="12.75">
      <c r="A2" s="39" t="s">
        <v>84</v>
      </c>
      <c r="B2" s="36"/>
      <c r="C2" s="36"/>
      <c r="D2" s="36"/>
      <c r="E2" s="37"/>
      <c r="F2" s="38"/>
      <c r="G2" s="55"/>
      <c r="H2" s="55"/>
      <c r="I2" s="37"/>
    </row>
    <row r="3" spans="1:8" s="41" customFormat="1" ht="12.75">
      <c r="A3" s="42"/>
      <c r="C3" s="35"/>
      <c r="D3" s="40"/>
      <c r="E3" s="43" t="s">
        <v>38</v>
      </c>
      <c r="F3" s="43">
        <v>6</v>
      </c>
      <c r="H3" s="51" t="s">
        <v>47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52">
        <v>80</v>
      </c>
      <c r="J4" s="41">
        <v>20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71</v>
      </c>
      <c r="G5" s="47" t="s">
        <v>45</v>
      </c>
      <c r="H5" s="47" t="s">
        <v>70</v>
      </c>
      <c r="I5" s="47" t="s">
        <v>44</v>
      </c>
    </row>
    <row r="6" spans="1:12" ht="12.75">
      <c r="A6" s="139">
        <v>1</v>
      </c>
      <c r="B6" s="141">
        <v>2</v>
      </c>
      <c r="C6" s="33" t="s">
        <v>74</v>
      </c>
      <c r="D6" s="34" t="s">
        <v>75</v>
      </c>
      <c r="E6" s="48">
        <v>-0.5</v>
      </c>
      <c r="F6" s="165">
        <f>SUMIF(Гандикап!A:A,B6,Гандикап!E:E)+SUMIF(Гандикап!A:A,B6,Гандикап!F:F)</f>
        <v>43</v>
      </c>
      <c r="G6" s="49">
        <f>SUMIF(Расклады!$C:$C,$B6,Расклады!A:A)+SUMIF(Расклады!$I:$I,$B6,Расклады!K:K)+SUMIF(Расклады!$O:$O,$B6,Расклады!M:M)+SUMIF(Расклады!$U:$U,$B6,Расклады!W:W)</f>
        <v>45.75</v>
      </c>
      <c r="H6" s="164">
        <f>(SUMIF(Расклады!$C:$C,$B6,Расклады!B:B)+SUMIF(Расклады!$I:$I,$B6,Расклады!J:J)+SUMIF(Расклады!$O:$O,$B6,Расклады!N:N)+SUMIF(Расклады!$U:$U,$B6,Расклады!V:V))/$H$4</f>
        <v>0.75</v>
      </c>
      <c r="I6" s="56">
        <v>7</v>
      </c>
      <c r="L6" s="41"/>
    </row>
    <row r="7" spans="1:12" ht="12.75">
      <c r="A7" s="139">
        <v>2</v>
      </c>
      <c r="B7" s="140">
        <v>1</v>
      </c>
      <c r="C7" s="33" t="s">
        <v>72</v>
      </c>
      <c r="D7" s="34" t="s">
        <v>73</v>
      </c>
      <c r="E7" s="48">
        <v>1</v>
      </c>
      <c r="F7" s="165">
        <f>SUMIF(Гандикап!A:A,B7,Гандикап!E:E)+SUMIF(Гандикап!A:A,B7,Гандикап!F:F)</f>
        <v>33</v>
      </c>
      <c r="G7" s="49">
        <f>SUMIF(Расклады!$C:$C,$B7,Расклады!A:A)+SUMIF(Расклады!$I:$I,$B7,Расклады!K:K)+SUMIF(Расклады!$O:$O,$B7,Расклады!M:M)+SUMIF(Расклады!$U:$U,$B7,Расклады!W:W)</f>
        <v>5.75</v>
      </c>
      <c r="H7" s="164">
        <f>(SUMIF(Расклады!$C:$C,$B7,Расклады!B:B)+SUMIF(Расклады!$I:$I,$B7,Расклады!J:J)+SUMIF(Расклады!$O:$O,$B7,Расклады!N:N)+SUMIF(Расклады!$U:$U,$B7,Расклады!V:V))/$H$4</f>
        <v>0.575</v>
      </c>
      <c r="I7" s="56">
        <v>2</v>
      </c>
      <c r="L7" s="41"/>
    </row>
    <row r="8" spans="1:12" ht="12.75">
      <c r="A8" s="142">
        <v>3</v>
      </c>
      <c r="B8" s="140">
        <v>6</v>
      </c>
      <c r="C8" s="33" t="s">
        <v>82</v>
      </c>
      <c r="D8" s="34" t="s">
        <v>83</v>
      </c>
      <c r="E8" s="48">
        <v>2</v>
      </c>
      <c r="F8" s="165">
        <f>SUMIF(Гандикап!A:A,B8,Гандикап!E:E)+SUMIF(Гандикап!A:A,B8,Гандикап!F:F)</f>
        <v>27</v>
      </c>
      <c r="G8" s="49">
        <f>SUMIF(Расклады!$C:$C,$B8,Расклады!A:A)+SUMIF(Расклады!$I:$I,$B8,Расклады!K:K)+SUMIF(Расклады!$O:$O,$B8,Расклады!M:M)+SUMIF(Расклады!$U:$U,$B8,Расклады!W:W)</f>
        <v>-15.5</v>
      </c>
      <c r="H8" s="164">
        <f>(SUMIF(Расклады!$C:$C,$B8,Расклады!B:B)+SUMIF(Расклады!$I:$I,$B8,Расклады!J:J)+SUMIF(Расклады!$O:$O,$B8,Расклады!N:N)+SUMIF(Расклады!$U:$U,$B8,Расклады!V:V))/$H$4</f>
        <v>0.4375</v>
      </c>
      <c r="I8" s="50">
        <v>1</v>
      </c>
      <c r="L8" s="41"/>
    </row>
    <row r="9" spans="1:12" ht="12.75">
      <c r="A9" s="139">
        <v>4</v>
      </c>
      <c r="B9" s="140">
        <v>5</v>
      </c>
      <c r="C9" s="33" t="s">
        <v>80</v>
      </c>
      <c r="D9" s="34" t="s">
        <v>81</v>
      </c>
      <c r="E9" s="48">
        <v>1</v>
      </c>
      <c r="F9" s="165">
        <f>SUMIF(Гандикап!A:A,B9,Гандикап!E:E)+SUMIF(Гандикап!A:A,B9,Гандикап!F:F)</f>
        <v>26.5</v>
      </c>
      <c r="G9" s="49">
        <f>SUMIF(Расклады!$C:$C,$B9,Расклады!A:A)+SUMIF(Расклады!$I:$I,$B9,Расклады!K:K)+SUMIF(Расклады!$O:$O,$B9,Расклады!M:M)+SUMIF(Расклады!$U:$U,$B9,Расклады!W:W)</f>
        <v>-16.25</v>
      </c>
      <c r="H9" s="164">
        <f>(SUMIF(Расклады!$C:$C,$B9,Расклады!B:B)+SUMIF(Расклады!$I:$I,$B9,Расклады!J:J)+SUMIF(Расклады!$O:$O,$B9,Расклады!N:N)+SUMIF(Расклады!$U:$U,$B9,Расклады!V:V))/$H$4</f>
        <v>0.4</v>
      </c>
      <c r="I9" s="56"/>
      <c r="L9" s="41"/>
    </row>
    <row r="10" spans="1:12" ht="12.75">
      <c r="A10" s="142">
        <v>5</v>
      </c>
      <c r="B10" s="140">
        <v>4</v>
      </c>
      <c r="C10" s="33" t="s">
        <v>78</v>
      </c>
      <c r="D10" s="34" t="s">
        <v>79</v>
      </c>
      <c r="E10" s="48">
        <v>0.5</v>
      </c>
      <c r="F10" s="165">
        <f>SUMIF(Гандикап!A:A,B10,Гандикап!E:E)+SUMIF(Гандикап!A:A,B10,Гандикап!F:F)</f>
        <v>25.5</v>
      </c>
      <c r="G10" s="49">
        <f>SUMIF(Расклады!$C:$C,$B10,Расклады!A:A)+SUMIF(Расклады!$I:$I,$B10,Расклады!K:K)+SUMIF(Расклады!$O:$O,$B10,Расклады!M:M)+SUMIF(Расклады!$U:$U,$B10,Расклады!W:W)</f>
        <v>-16.75</v>
      </c>
      <c r="H10" s="164">
        <f>(SUMIF(Расклады!$C:$C,$B10,Расклады!B:B)+SUMIF(Расклады!$I:$I,$B10,Расклады!J:J)+SUMIF(Расклады!$O:$O,$B10,Расклады!N:N)+SUMIF(Расклады!$U:$U,$B10,Расклады!V:V))/$H$4</f>
        <v>0.4125</v>
      </c>
      <c r="I10" s="50"/>
      <c r="L10" s="41"/>
    </row>
    <row r="11" spans="1:12" ht="12.75">
      <c r="A11" s="139">
        <v>6</v>
      </c>
      <c r="B11" s="141">
        <v>3</v>
      </c>
      <c r="C11" s="33" t="s">
        <v>76</v>
      </c>
      <c r="D11" s="34" t="s">
        <v>77</v>
      </c>
      <c r="E11" s="48">
        <v>0</v>
      </c>
      <c r="F11" s="165">
        <f>SUMIF(Гандикап!A:A,B11,Гандикап!E:E)+SUMIF(Гандикап!A:A,B11,Гандикап!F:F)</f>
        <v>25</v>
      </c>
      <c r="G11" s="49">
        <f>SUMIF(Расклады!$C:$C,$B11,Расклады!A:A)+SUMIF(Расклады!$I:$I,$B11,Расклады!K:K)+SUMIF(Расклады!$O:$O,$B11,Расклады!M:M)+SUMIF(Расклады!$U:$U,$B11,Расклады!W:W)</f>
        <v>-3</v>
      </c>
      <c r="H11" s="164">
        <f>(SUMIF(Расклады!$C:$C,$B11,Расклады!B:B)+SUMIF(Расклады!$I:$I,$B11,Расклады!J:J)+SUMIF(Расклады!$O:$O,$B11,Расклады!N:N)+SUMIF(Расклады!$U:$U,$B11,Расклады!V:V))/$H$4</f>
        <v>0.425</v>
      </c>
      <c r="I11" s="50"/>
      <c r="L11" s="41"/>
    </row>
    <row r="12" spans="6:12" ht="12.75">
      <c r="F12" s="154"/>
      <c r="L12" s="41"/>
    </row>
    <row r="15" spans="4:9" ht="12.75">
      <c r="D15" s="28"/>
      <c r="E15" s="30"/>
      <c r="F15" s="28"/>
      <c r="G15" s="50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29" bestFit="1" customWidth="1"/>
    <col min="2" max="2" width="9.125" style="29" bestFit="1" customWidth="1"/>
    <col min="3" max="3" width="9.625" style="30" customWidth="1"/>
    <col min="4" max="4" width="9.125" style="0" customWidth="1"/>
    <col min="5" max="6" width="8.375" style="28" customWidth="1"/>
    <col min="7" max="16384" width="10.00390625" style="28" customWidth="1"/>
  </cols>
  <sheetData>
    <row r="1" ht="12.75">
      <c r="A1" s="29">
        <f>Пары!F3</f>
        <v>6</v>
      </c>
    </row>
    <row r="2" spans="1:6" s="41" customFormat="1" ht="12.75">
      <c r="A2" s="45" t="s">
        <v>68</v>
      </c>
      <c r="B2" s="45" t="s">
        <v>69</v>
      </c>
      <c r="C2" s="47" t="s">
        <v>45</v>
      </c>
      <c r="D2" s="47" t="s">
        <v>64</v>
      </c>
      <c r="E2" s="47" t="s">
        <v>65</v>
      </c>
      <c r="F2" s="47" t="s">
        <v>67</v>
      </c>
    </row>
    <row r="3" spans="1:8" ht="12.75">
      <c r="A3" s="140">
        <v>1</v>
      </c>
      <c r="B3" s="157">
        <v>2</v>
      </c>
      <c r="C3" s="49">
        <f>SUMIF(Расклады!X:X,A3&amp;"+"&amp;B3,Расклады!A:A)+SUMIF(Расклады!X:X,B3&amp;"+"&amp;A3,Расклады!K:K)+SUMIF(Расклады!AA:AA,A3&amp;"+"&amp;B3,Расклады!M:M)+SUMIF(Расклады!AA:AA,B3&amp;"+"&amp;A3,Расклады!W:W)</f>
        <v>-9.75</v>
      </c>
      <c r="D3" s="153">
        <f>COUNTIF(Расклады!X:AA,A3&amp;"+"&amp;B3)+COUNTIF(Расклады!X:AA,B3&amp;"+"&amp;A3)</f>
        <v>4</v>
      </c>
      <c r="E3" s="156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1</v>
      </c>
      <c r="F3" s="155">
        <f>SUMIF(Расклады!X:X,A3&amp;"+"&amp;B3,Расклады!Y:Y)+SUMIF(Расклады!X:X,B3&amp;"+"&amp;A3,Расклады!Z:Z)+SUMIF(Расклады!AA:AA,A3&amp;"+"&amp;B3,Расклады!AB:AB)+SUMIF(Расклады!AA:AA,B3&amp;"+"&amp;A3,Расклады!AC:AC)</f>
        <v>3</v>
      </c>
      <c r="G3" s="41"/>
      <c r="H3" s="58"/>
    </row>
    <row r="4" spans="1:6" ht="12.75">
      <c r="A4" s="140">
        <f>IF(B4=1,A3+1,IF(B4="---","---",A3))</f>
        <v>1</v>
      </c>
      <c r="B4" s="157">
        <f aca="true" t="shared" si="0" ref="B4:B32">IF(B3="---","---",IF(AND(A3=A$1,B3+1=A$1),"---",IF(B3=A$1,1,IF(B3+1=A3,B3+2,B3+1))))</f>
        <v>3</v>
      </c>
      <c r="C4" s="49">
        <f>SUMIF(Расклады!X:X,A4&amp;"+"&amp;B4,Расклады!A:A)+SUMIF(Расклады!X:X,B4&amp;"+"&amp;A4,Расклады!K:K)+SUMIF(Расклады!AA:AA,A4&amp;"+"&amp;B4,Расклады!M:M)+SUMIF(Расклады!AA:AA,B4&amp;"+"&amp;A4,Расклады!W:W)</f>
        <v>10.25</v>
      </c>
      <c r="D4" s="153">
        <f>COUNTIF(Расклады!X:AA,A4&amp;"+"&amp;B4)+COUNTIF(Расклады!X:AA,B4&amp;"+"&amp;A4)</f>
        <v>4</v>
      </c>
      <c r="E4" s="156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3.5</v>
      </c>
      <c r="F4" s="155">
        <f>SUMIF(Расклады!X:X,A4&amp;"+"&amp;B4,Расклады!Y:Y)+SUMIF(Расклады!X:X,B4&amp;"+"&amp;A4,Расклады!Z:Z)+SUMIF(Расклады!AA:AA,A4&amp;"+"&amp;B4,Расклады!AB:AB)+SUMIF(Расклады!AA:AA,B4&amp;"+"&amp;A4,Расклады!AC:AC)</f>
        <v>6</v>
      </c>
    </row>
    <row r="5" spans="1:6" ht="12.75">
      <c r="A5" s="140">
        <f aca="true" t="shared" si="1" ref="A5:A32">IF(B5=1,A4+1,IF(B5="---","---",A4))</f>
        <v>1</v>
      </c>
      <c r="B5" s="157">
        <f t="shared" si="0"/>
        <v>4</v>
      </c>
      <c r="C5" s="49">
        <f>SUMIF(Расклады!X:X,A5&amp;"+"&amp;B5,Расклады!A:A)+SUMIF(Расклады!X:X,B5&amp;"+"&amp;A5,Расклады!K:K)+SUMIF(Расклады!AA:AA,A5&amp;"+"&amp;B5,Расклады!M:M)+SUMIF(Расклады!AA:AA,B5&amp;"+"&amp;A5,Расклады!W:W)</f>
        <v>4</v>
      </c>
      <c r="D5" s="153">
        <f>COUNTIF(Расклады!X:AA,A5&amp;"+"&amp;B5)+COUNTIF(Расклады!X:AA,B5&amp;"+"&amp;A5)</f>
        <v>4</v>
      </c>
      <c r="E5" s="156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2.5</v>
      </c>
      <c r="F5" s="155">
        <f>SUMIF(Расклады!X:X,A5&amp;"+"&amp;B5,Расклады!Y:Y)+SUMIF(Расклады!X:X,B5&amp;"+"&amp;A5,Расклады!Z:Z)+SUMIF(Расклады!AA:AA,A5&amp;"+"&amp;B5,Расклады!AB:AB)+SUMIF(Расклады!AA:AA,B5&amp;"+"&amp;A5,Расклады!AC:AC)</f>
        <v>6</v>
      </c>
    </row>
    <row r="6" spans="1:6" ht="12.75">
      <c r="A6" s="140">
        <f t="shared" si="1"/>
        <v>1</v>
      </c>
      <c r="B6" s="157">
        <f t="shared" si="0"/>
        <v>5</v>
      </c>
      <c r="C6" s="49">
        <f>SUMIF(Расклады!X:X,A6&amp;"+"&amp;B6,Расклады!A:A)+SUMIF(Расклады!X:X,B6&amp;"+"&amp;A6,Расклады!K:K)+SUMIF(Расклады!AA:AA,A6&amp;"+"&amp;B6,Расклады!M:M)+SUMIF(Расклады!AA:AA,B6&amp;"+"&amp;A6,Расклады!W:W)</f>
        <v>-4.75</v>
      </c>
      <c r="D6" s="153">
        <f>COUNTIF(Расклады!X:AA,A6&amp;"+"&amp;B6)+COUNTIF(Расклады!X:AA,B6&amp;"+"&amp;A6)</f>
        <v>4</v>
      </c>
      <c r="E6" s="156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1.5</v>
      </c>
      <c r="F6" s="155">
        <f>SUMIF(Расклады!X:X,A6&amp;"+"&amp;B6,Расклады!Y:Y)+SUMIF(Расклады!X:X,B6&amp;"+"&amp;A6,Расклады!Z:Z)+SUMIF(Расклады!AA:AA,A6&amp;"+"&amp;B6,Расклады!AB:AB)+SUMIF(Расклады!AA:AA,B6&amp;"+"&amp;A6,Расклады!AC:AC)</f>
        <v>4</v>
      </c>
    </row>
    <row r="7" spans="1:7" ht="12.75">
      <c r="A7" s="140">
        <f t="shared" si="1"/>
        <v>1</v>
      </c>
      <c r="B7" s="157">
        <f t="shared" si="0"/>
        <v>6</v>
      </c>
      <c r="C7" s="49">
        <f>SUMIF(Расклады!X:X,A7&amp;"+"&amp;B7,Расклады!A:A)+SUMIF(Расклады!X:X,B7&amp;"+"&amp;A7,Расклады!K:K)+SUMIF(Расклады!AA:AA,A7&amp;"+"&amp;B7,Расклады!M:M)+SUMIF(Расклады!AA:AA,B7&amp;"+"&amp;A7,Расклады!W:W)</f>
        <v>6</v>
      </c>
      <c r="D7" s="153">
        <f>COUNTIF(Расклады!X:AA,A7&amp;"+"&amp;B7)+COUNTIF(Расклады!X:AA,B7&amp;"+"&amp;A7)</f>
        <v>4</v>
      </c>
      <c r="E7" s="156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2.5</v>
      </c>
      <c r="F7" s="155">
        <f>SUMIF(Расклады!X:X,A7&amp;"+"&amp;B7,Расклады!Y:Y)+SUMIF(Расклады!X:X,B7&amp;"+"&amp;A7,Расклады!Z:Z)+SUMIF(Расклады!AA:AA,A7&amp;"+"&amp;B7,Расклады!AB:AB)+SUMIF(Расклады!AA:AA,B7&amp;"+"&amp;A7,Расклады!AC:AC)</f>
        <v>3</v>
      </c>
      <c r="G7" s="154"/>
    </row>
    <row r="8" spans="1:6" ht="12.75">
      <c r="A8" s="140">
        <f t="shared" si="1"/>
        <v>2</v>
      </c>
      <c r="B8" s="157">
        <f t="shared" si="0"/>
        <v>1</v>
      </c>
      <c r="C8" s="49">
        <f>SUMIF(Расклады!X:X,A8&amp;"+"&amp;B8,Расклады!A:A)+SUMIF(Расклады!X:X,B8&amp;"+"&amp;A8,Расклады!K:K)+SUMIF(Расклады!AA:AA,A8&amp;"+"&amp;B8,Расклады!M:M)+SUMIF(Расклады!AA:AA,B8&amp;"+"&amp;A8,Расклады!W:W)</f>
        <v>9.75</v>
      </c>
      <c r="D8" s="153">
        <f>COUNTIF(Расклады!X:AA,A8&amp;"+"&amp;B8)+COUNTIF(Расклады!X:AA,B8&amp;"+"&amp;A8)</f>
        <v>4</v>
      </c>
      <c r="E8" s="156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3</v>
      </c>
      <c r="F8" s="155">
        <f>SUMIF(Расклады!X:X,A8&amp;"+"&amp;B8,Расклады!Y:Y)+SUMIF(Расклады!X:X,B8&amp;"+"&amp;A8,Расклады!Z:Z)+SUMIF(Расклады!AA:AA,A8&amp;"+"&amp;B8,Расклады!AB:AB)+SUMIF(Расклады!AA:AA,B8&amp;"+"&amp;A8,Расклады!AC:AC)</f>
        <v>5</v>
      </c>
    </row>
    <row r="9" spans="1:6" ht="12.75">
      <c r="A9" s="140">
        <f t="shared" si="1"/>
        <v>2</v>
      </c>
      <c r="B9" s="157">
        <f t="shared" si="0"/>
        <v>3</v>
      </c>
      <c r="C9" s="49">
        <f>SUMIF(Расклады!X:X,A9&amp;"+"&amp;B9,Расклады!A:A)+SUMIF(Расклады!X:X,B9&amp;"+"&amp;A9,Расклады!K:K)+SUMIF(Расклады!AA:AA,A9&amp;"+"&amp;B9,Расклады!M:M)+SUMIF(Расклады!AA:AA,B9&amp;"+"&amp;A9,Расклады!W:W)</f>
        <v>12.5</v>
      </c>
      <c r="D9" s="153">
        <f>COUNTIF(Расклады!X:AA,A9&amp;"+"&amp;B9)+COUNTIF(Расклады!X:AA,B9&amp;"+"&amp;A9)</f>
        <v>4</v>
      </c>
      <c r="E9" s="156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3.5</v>
      </c>
      <c r="F9" s="155">
        <f>SUMIF(Расклады!X:X,A9&amp;"+"&amp;B9,Расклады!Y:Y)+SUMIF(Расклады!X:X,B9&amp;"+"&amp;A9,Расклады!Z:Z)+SUMIF(Расклады!AA:AA,A9&amp;"+"&amp;B9,Расклады!AB:AB)+SUMIF(Расклады!AA:AA,B9&amp;"+"&amp;A9,Расклады!AC:AC)</f>
        <v>7</v>
      </c>
    </row>
    <row r="10" spans="1:6" ht="12.75">
      <c r="A10" s="140">
        <f t="shared" si="1"/>
        <v>2</v>
      </c>
      <c r="B10" s="157">
        <f t="shared" si="0"/>
        <v>4</v>
      </c>
      <c r="C10" s="49">
        <f>SUMIF(Расклады!X:X,A10&amp;"+"&amp;B10,Расклады!A:A)+SUMIF(Расклады!X:X,B10&amp;"+"&amp;A10,Расклады!K:K)+SUMIF(Расклады!AA:AA,A10&amp;"+"&amp;B10,Расклады!M:M)+SUMIF(Расклады!AA:AA,B10&amp;"+"&amp;A10,Расклады!W:W)</f>
        <v>-2.5</v>
      </c>
      <c r="D10" s="153">
        <f>COUNTIF(Расклады!X:AA,A10&amp;"+"&amp;B10)+COUNTIF(Расклады!X:AA,B10&amp;"+"&amp;A10)</f>
        <v>4</v>
      </c>
      <c r="E10" s="156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2</v>
      </c>
      <c r="F10" s="155">
        <f>SUMIF(Расклады!X:X,A10&amp;"+"&amp;B10,Расклады!Y:Y)+SUMIF(Расклады!X:X,B10&amp;"+"&amp;A10,Расклады!Z:Z)+SUMIF(Расклады!AA:AA,A10&amp;"+"&amp;B10,Расклады!AB:AB)+SUMIF(Расклады!AA:AA,B10&amp;"+"&amp;A10,Расклады!AC:AC)</f>
        <v>3</v>
      </c>
    </row>
    <row r="11" spans="1:6" ht="12.75">
      <c r="A11" s="140">
        <f t="shared" si="1"/>
        <v>2</v>
      </c>
      <c r="B11" s="157">
        <f t="shared" si="0"/>
        <v>5</v>
      </c>
      <c r="C11" s="49">
        <f>SUMIF(Расклады!X:X,A11&amp;"+"&amp;B11,Расклады!A:A)+SUMIF(Расклады!X:X,B11&amp;"+"&amp;A11,Расклады!K:K)+SUMIF(Расклады!AA:AA,A11&amp;"+"&amp;B11,Расклады!M:M)+SUMIF(Расклады!AA:AA,B11&amp;"+"&amp;A11,Расклады!W:W)</f>
        <v>12.25</v>
      </c>
      <c r="D11" s="153">
        <f>COUNTIF(Расклады!X:AA,A11&amp;"+"&amp;B11)+COUNTIF(Расклады!X:AA,B11&amp;"+"&amp;A11)</f>
        <v>4</v>
      </c>
      <c r="E11" s="156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3.5</v>
      </c>
      <c r="F11" s="155">
        <f>SUMIF(Расклады!X:X,A11&amp;"+"&amp;B11,Расклады!Y:Y)+SUMIF(Расклады!X:X,B11&amp;"+"&amp;A11,Расклады!Z:Z)+SUMIF(Расклады!AA:AA,A11&amp;"+"&amp;B11,Расклады!AB:AB)+SUMIF(Расклады!AA:AA,B11&amp;"+"&amp;A11,Расклады!AC:AC)</f>
        <v>6</v>
      </c>
    </row>
    <row r="12" spans="1:6" ht="12.75">
      <c r="A12" s="140">
        <f t="shared" si="1"/>
        <v>2</v>
      </c>
      <c r="B12" s="157">
        <f t="shared" si="0"/>
        <v>6</v>
      </c>
      <c r="C12" s="49">
        <f>SUMIF(Расклады!X:X,A12&amp;"+"&amp;B12,Расклады!A:A)+SUMIF(Расклады!X:X,B12&amp;"+"&amp;A12,Расклады!K:K)+SUMIF(Расклады!AA:AA,A12&amp;"+"&amp;B12,Расклады!M:M)+SUMIF(Расклады!AA:AA,B12&amp;"+"&amp;A12,Расклады!W:W)</f>
        <v>13.75</v>
      </c>
      <c r="D12" s="153">
        <f>COUNTIF(Расклады!X:AA,A12&amp;"+"&amp;B12)+COUNTIF(Расклады!X:AA,B12&amp;"+"&amp;A12)</f>
        <v>4</v>
      </c>
      <c r="E12" s="156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4</v>
      </c>
      <c r="F12" s="155">
        <f>SUMIF(Расклады!X:X,A12&amp;"+"&amp;B12,Расклады!Y:Y)+SUMIF(Расклады!X:X,B12&amp;"+"&amp;A12,Расклады!Z:Z)+SUMIF(Расклады!AA:AA,A12&amp;"+"&amp;B12,Расклады!AB:AB)+SUMIF(Расклады!AA:AA,B12&amp;"+"&amp;A12,Расклады!AC:AC)</f>
        <v>6</v>
      </c>
    </row>
    <row r="13" spans="1:6" ht="12.75">
      <c r="A13" s="140">
        <f t="shared" si="1"/>
        <v>3</v>
      </c>
      <c r="B13" s="157">
        <f t="shared" si="0"/>
        <v>1</v>
      </c>
      <c r="C13" s="49">
        <f>SUMIF(Расклады!X:X,A13&amp;"+"&amp;B13,Расклады!A:A)+SUMIF(Расклады!X:X,B13&amp;"+"&amp;A13,Расклады!K:K)+SUMIF(Расклады!AA:AA,A13&amp;"+"&amp;B13,Расклады!M:M)+SUMIF(Расклады!AA:AA,B13&amp;"+"&amp;A13,Расклады!W:W)</f>
        <v>-10.25</v>
      </c>
      <c r="D13" s="153">
        <f>COUNTIF(Расклады!X:AA,A13&amp;"+"&amp;B13)+COUNTIF(Расклады!X:AA,B13&amp;"+"&amp;A13)</f>
        <v>4</v>
      </c>
      <c r="E13" s="156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0.5</v>
      </c>
      <c r="F13" s="155">
        <f>SUMIF(Расклады!X:X,A13&amp;"+"&amp;B13,Расклады!Y:Y)+SUMIF(Расклады!X:X,B13&amp;"+"&amp;A13,Расклады!Z:Z)+SUMIF(Расклады!AA:AA,A13&amp;"+"&amp;B13,Расклады!AB:AB)+SUMIF(Расклады!AA:AA,B13&amp;"+"&amp;A13,Расклады!AC:AC)</f>
        <v>2</v>
      </c>
    </row>
    <row r="14" spans="1:6" ht="12.75">
      <c r="A14" s="140">
        <f t="shared" si="1"/>
        <v>3</v>
      </c>
      <c r="B14" s="157">
        <f t="shared" si="0"/>
        <v>2</v>
      </c>
      <c r="C14" s="49">
        <f>SUMIF(Расклады!X:X,A14&amp;"+"&amp;B14,Расклады!A:A)+SUMIF(Расклады!X:X,B14&amp;"+"&amp;A14,Расклады!K:K)+SUMIF(Расклады!AA:AA,A14&amp;"+"&amp;B14,Расклады!M:M)+SUMIF(Расклады!AA:AA,B14&amp;"+"&amp;A14,Расклады!W:W)</f>
        <v>-12.5</v>
      </c>
      <c r="D14" s="153">
        <f>COUNTIF(Расклады!X:AA,A14&amp;"+"&amp;B14)+COUNTIF(Расклады!X:AA,B14&amp;"+"&amp;A14)</f>
        <v>4</v>
      </c>
      <c r="E14" s="156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0.5</v>
      </c>
      <c r="F14" s="155">
        <f>SUMIF(Расклады!X:X,A14&amp;"+"&amp;B14,Расклады!Y:Y)+SUMIF(Расклады!X:X,B14&amp;"+"&amp;A14,Расклады!Z:Z)+SUMIF(Расклады!AA:AA,A14&amp;"+"&amp;B14,Расклады!AB:AB)+SUMIF(Расклады!AA:AA,B14&amp;"+"&amp;A14,Расклады!AC:AC)</f>
        <v>1</v>
      </c>
    </row>
    <row r="15" spans="1:6" ht="12.75">
      <c r="A15" s="140">
        <f t="shared" si="1"/>
        <v>3</v>
      </c>
      <c r="B15" s="157">
        <f t="shared" si="0"/>
        <v>4</v>
      </c>
      <c r="C15" s="49">
        <f>SUMIF(Расклады!X:X,A15&amp;"+"&amp;B15,Расклады!A:A)+SUMIF(Расклады!X:X,B15&amp;"+"&amp;A15,Расклады!K:K)+SUMIF(Расклады!AA:AA,A15&amp;"+"&amp;B15,Расклады!M:M)+SUMIF(Расклады!AA:AA,B15&amp;"+"&amp;A15,Расклады!W:W)</f>
        <v>17</v>
      </c>
      <c r="D15" s="153">
        <f>COUNTIF(Расклады!X:AA,A15&amp;"+"&amp;B15)+COUNTIF(Расклады!X:AA,B15&amp;"+"&amp;A15)</f>
        <v>4</v>
      </c>
      <c r="E15" s="156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4</v>
      </c>
      <c r="F15" s="155">
        <f>SUMIF(Расклады!X:X,A15&amp;"+"&amp;B15,Расклады!Y:Y)+SUMIF(Расклады!X:X,B15&amp;"+"&amp;A15,Расклады!Z:Z)+SUMIF(Расклады!AA:AA,A15&amp;"+"&amp;B15,Расклады!AB:AB)+SUMIF(Расклады!AA:AA,B15&amp;"+"&amp;A15,Расклады!AC:AC)</f>
        <v>4</v>
      </c>
    </row>
    <row r="16" spans="1:6" ht="12.75">
      <c r="A16" s="140">
        <f t="shared" si="1"/>
        <v>3</v>
      </c>
      <c r="B16" s="157">
        <f t="shared" si="0"/>
        <v>5</v>
      </c>
      <c r="C16" s="49">
        <f>SUMIF(Расклады!X:X,A16&amp;"+"&amp;B16,Расклады!A:A)+SUMIF(Расклады!X:X,B16&amp;"+"&amp;A16,Расклады!K:K)+SUMIF(Расклады!AA:AA,A16&amp;"+"&amp;B16,Расклады!M:M)+SUMIF(Расклады!AA:AA,B16&amp;"+"&amp;A16,Расклады!W:W)</f>
        <v>1.25</v>
      </c>
      <c r="D16" s="153">
        <f>COUNTIF(Расклады!X:AA,A16&amp;"+"&amp;B16)+COUNTIF(Расклады!X:AA,B16&amp;"+"&amp;A16)</f>
        <v>4</v>
      </c>
      <c r="E16" s="156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2</v>
      </c>
      <c r="F16" s="155">
        <f>SUMIF(Расклады!X:X,A16&amp;"+"&amp;B16,Расклады!Y:Y)+SUMIF(Расклады!X:X,B16&amp;"+"&amp;A16,Расклады!Z:Z)+SUMIF(Расклады!AA:AA,A16&amp;"+"&amp;B16,Расклады!AB:AB)+SUMIF(Расклады!AA:AA,B16&amp;"+"&amp;A16,Расклады!AC:AC)</f>
        <v>4</v>
      </c>
    </row>
    <row r="17" spans="1:6" ht="12.75">
      <c r="A17" s="140">
        <f t="shared" si="1"/>
        <v>3</v>
      </c>
      <c r="B17" s="157">
        <f t="shared" si="0"/>
        <v>6</v>
      </c>
      <c r="C17" s="49">
        <f>SUMIF(Расклады!X:X,A17&amp;"+"&amp;B17,Расклады!A:A)+SUMIF(Расклады!X:X,B17&amp;"+"&amp;A17,Расклады!K:K)+SUMIF(Расклады!AA:AA,A17&amp;"+"&amp;B17,Расклады!M:M)+SUMIF(Расклады!AA:AA,B17&amp;"+"&amp;A17,Расклады!W:W)</f>
        <v>1.5</v>
      </c>
      <c r="D17" s="153">
        <f>COUNTIF(Расклады!X:AA,A17&amp;"+"&amp;B17)+COUNTIF(Расклады!X:AA,B17&amp;"+"&amp;A17)</f>
        <v>4</v>
      </c>
      <c r="E17" s="156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2</v>
      </c>
      <c r="F17" s="155">
        <f>SUMIF(Расклады!X:X,A17&amp;"+"&amp;B17,Расклады!Y:Y)+SUMIF(Расклады!X:X,B17&amp;"+"&amp;A17,Расклады!Z:Z)+SUMIF(Расклады!AA:AA,A17&amp;"+"&amp;B17,Расклады!AB:AB)+SUMIF(Расклады!AA:AA,B17&amp;"+"&amp;A17,Расклады!AC:AC)</f>
        <v>5</v>
      </c>
    </row>
    <row r="18" spans="1:6" ht="12.75">
      <c r="A18" s="140">
        <f t="shared" si="1"/>
        <v>4</v>
      </c>
      <c r="B18" s="157">
        <f t="shared" si="0"/>
        <v>1</v>
      </c>
      <c r="C18" s="49">
        <f>SUMIF(Расклады!X:X,A18&amp;"+"&amp;B18,Расклады!A:A)+SUMIF(Расклады!X:X,B18&amp;"+"&amp;A18,Расклады!K:K)+SUMIF(Расклады!AA:AA,A18&amp;"+"&amp;B18,Расклады!M:M)+SUMIF(Расклады!AA:AA,B18&amp;"+"&amp;A18,Расклады!W:W)</f>
        <v>-4</v>
      </c>
      <c r="D18" s="153">
        <f>COUNTIF(Расклады!X:AA,A18&amp;"+"&amp;B18)+COUNTIF(Расклады!X:AA,B18&amp;"+"&amp;A18)</f>
        <v>4</v>
      </c>
      <c r="E18" s="156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1.5</v>
      </c>
      <c r="F18" s="155">
        <f>SUMIF(Расклады!X:X,A18&amp;"+"&amp;B18,Расклады!Y:Y)+SUMIF(Расклады!X:X,B18&amp;"+"&amp;A18,Расклады!Z:Z)+SUMIF(Расклады!AA:AA,A18&amp;"+"&amp;B18,Расклады!AB:AB)+SUMIF(Расклады!AA:AA,B18&amp;"+"&amp;A18,Расклады!AC:AC)</f>
        <v>2</v>
      </c>
    </row>
    <row r="19" spans="1:6" ht="12.75">
      <c r="A19" s="140">
        <f t="shared" si="1"/>
        <v>4</v>
      </c>
      <c r="B19" s="157">
        <f t="shared" si="0"/>
        <v>2</v>
      </c>
      <c r="C19" s="49">
        <f>SUMIF(Расклады!X:X,A19&amp;"+"&amp;B19,Расклады!A:A)+SUMIF(Расклады!X:X,B19&amp;"+"&amp;A19,Расклады!K:K)+SUMIF(Расклады!AA:AA,A19&amp;"+"&amp;B19,Расклады!M:M)+SUMIF(Расклады!AA:AA,B19&amp;"+"&amp;A19,Расклады!W:W)</f>
        <v>2.5</v>
      </c>
      <c r="D19" s="153">
        <f>COUNTIF(Расклады!X:AA,A19&amp;"+"&amp;B19)+COUNTIF(Расклады!X:AA,B19&amp;"+"&amp;A19)</f>
        <v>4</v>
      </c>
      <c r="E19" s="156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2</v>
      </c>
      <c r="F19" s="155">
        <f>SUMIF(Расклады!X:X,A19&amp;"+"&amp;B19,Расклады!Y:Y)+SUMIF(Расклады!X:X,B19&amp;"+"&amp;A19,Расклады!Z:Z)+SUMIF(Расклады!AA:AA,A19&amp;"+"&amp;B19,Расклады!AB:AB)+SUMIF(Расклады!AA:AA,B19&amp;"+"&amp;A19,Расклады!AC:AC)</f>
        <v>5</v>
      </c>
    </row>
    <row r="20" spans="1:6" ht="12.75">
      <c r="A20" s="140">
        <f t="shared" si="1"/>
        <v>4</v>
      </c>
      <c r="B20" s="157">
        <f t="shared" si="0"/>
        <v>3</v>
      </c>
      <c r="C20" s="49">
        <f>SUMIF(Расклады!X:X,A20&amp;"+"&amp;B20,Расклады!A:A)+SUMIF(Расклады!X:X,B20&amp;"+"&amp;A20,Расклады!K:K)+SUMIF(Расклады!AA:AA,A20&amp;"+"&amp;B20,Расклады!M:M)+SUMIF(Расклады!AA:AA,B20&amp;"+"&amp;A20,Расклады!W:W)</f>
        <v>-17</v>
      </c>
      <c r="D20" s="153">
        <f>COUNTIF(Расклады!X:AA,A20&amp;"+"&amp;B20)+COUNTIF(Расклады!X:AA,B20&amp;"+"&amp;A20)</f>
        <v>4</v>
      </c>
      <c r="E20" s="156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0</v>
      </c>
      <c r="F20" s="155">
        <f>SUMIF(Расклады!X:X,A20&amp;"+"&amp;B20,Расклады!Y:Y)+SUMIF(Расклады!X:X,B20&amp;"+"&amp;A20,Расклады!Z:Z)+SUMIF(Расклады!AA:AA,A20&amp;"+"&amp;B20,Расклады!AB:AB)+SUMIF(Расклады!AA:AA,B20&amp;"+"&amp;A20,Расклады!AC:AC)</f>
        <v>4</v>
      </c>
    </row>
    <row r="21" spans="1:6" ht="12.75">
      <c r="A21" s="140">
        <f t="shared" si="1"/>
        <v>4</v>
      </c>
      <c r="B21" s="157">
        <f t="shared" si="0"/>
        <v>5</v>
      </c>
      <c r="C21" s="49">
        <f>SUMIF(Расклады!X:X,A21&amp;"+"&amp;B21,Расклады!A:A)+SUMIF(Расклады!X:X,B21&amp;"+"&amp;A21,Расклады!K:K)+SUMIF(Расклады!AA:AA,A21&amp;"+"&amp;B21,Расклады!M:M)+SUMIF(Расклады!AA:AA,B21&amp;"+"&amp;A21,Расклады!W:W)</f>
        <v>6.25</v>
      </c>
      <c r="D21" s="153">
        <f>COUNTIF(Расклады!X:AA,A21&amp;"+"&amp;B21)+COUNTIF(Расклады!X:AA,B21&amp;"+"&amp;A21)</f>
        <v>4</v>
      </c>
      <c r="E21" s="156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2.5</v>
      </c>
      <c r="F21" s="155">
        <f>SUMIF(Расклады!X:X,A21&amp;"+"&amp;B21,Расклады!Y:Y)+SUMIF(Расклады!X:X,B21&amp;"+"&amp;A21,Расклады!Z:Z)+SUMIF(Расклады!AA:AA,A21&amp;"+"&amp;B21,Расклады!AB:AB)+SUMIF(Расклады!AA:AA,B21&amp;"+"&amp;A21,Расклады!AC:AC)</f>
        <v>5</v>
      </c>
    </row>
    <row r="22" spans="1:6" ht="12.75">
      <c r="A22" s="140">
        <f t="shared" si="1"/>
        <v>4</v>
      </c>
      <c r="B22" s="157">
        <f t="shared" si="0"/>
        <v>6</v>
      </c>
      <c r="C22" s="49">
        <f>SUMIF(Расклады!X:X,A22&amp;"+"&amp;B22,Расклады!A:A)+SUMIF(Расклады!X:X,B22&amp;"+"&amp;A22,Расклады!K:K)+SUMIF(Расклады!AA:AA,A22&amp;"+"&amp;B22,Расклады!M:M)+SUMIF(Расклады!AA:AA,B22&amp;"+"&amp;A22,Расклады!W:W)</f>
        <v>-4.5</v>
      </c>
      <c r="D22" s="153">
        <f>COUNTIF(Расклады!X:AA,A22&amp;"+"&amp;B22)+COUNTIF(Расклады!X:AA,B22&amp;"+"&amp;A22)</f>
        <v>4</v>
      </c>
      <c r="E22" s="156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1.5</v>
      </c>
      <c r="F22" s="155">
        <f>SUMIF(Расклады!X:X,A22&amp;"+"&amp;B22,Расклады!Y:Y)+SUMIF(Расклады!X:X,B22&amp;"+"&amp;A22,Расклады!Z:Z)+SUMIF(Расклады!AA:AA,A22&amp;"+"&amp;B22,Расклады!AB:AB)+SUMIF(Расклады!AA:AA,B22&amp;"+"&amp;A22,Расклады!AC:AC)</f>
        <v>2</v>
      </c>
    </row>
    <row r="23" spans="1:6" ht="12.75">
      <c r="A23" s="140">
        <f t="shared" si="1"/>
        <v>5</v>
      </c>
      <c r="B23" s="157">
        <f t="shared" si="0"/>
        <v>1</v>
      </c>
      <c r="C23" s="49">
        <f>SUMIF(Расклады!X:X,A23&amp;"+"&amp;B23,Расклады!A:A)+SUMIF(Расклады!X:X,B23&amp;"+"&amp;A23,Расклады!K:K)+SUMIF(Расклады!AA:AA,A23&amp;"+"&amp;B23,Расклады!M:M)+SUMIF(Расклады!AA:AA,B23&amp;"+"&amp;A23,Расклады!W:W)</f>
        <v>4.75</v>
      </c>
      <c r="D23" s="153">
        <f>COUNTIF(Расклады!X:AA,A23&amp;"+"&amp;B23)+COUNTIF(Расклады!X:AA,B23&amp;"+"&amp;A23)</f>
        <v>4</v>
      </c>
      <c r="E23" s="156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2.5</v>
      </c>
      <c r="F23" s="155">
        <f>SUMIF(Расклады!X:X,A23&amp;"+"&amp;B23,Расклады!Y:Y)+SUMIF(Расклады!X:X,B23&amp;"+"&amp;A23,Расклады!Z:Z)+SUMIF(Расклады!AA:AA,A23&amp;"+"&amp;B23,Расклады!AB:AB)+SUMIF(Расклады!AA:AA,B23&amp;"+"&amp;A23,Расклады!AC:AC)</f>
        <v>4</v>
      </c>
    </row>
    <row r="24" spans="1:6" ht="12.75">
      <c r="A24" s="140">
        <f t="shared" si="1"/>
        <v>5</v>
      </c>
      <c r="B24" s="157">
        <f t="shared" si="0"/>
        <v>2</v>
      </c>
      <c r="C24" s="49">
        <f>SUMIF(Расклады!X:X,A24&amp;"+"&amp;B24,Расклады!A:A)+SUMIF(Расклады!X:X,B24&amp;"+"&amp;A24,Расклады!K:K)+SUMIF(Расклады!AA:AA,A24&amp;"+"&amp;B24,Расклады!M:M)+SUMIF(Расклады!AA:AA,B24&amp;"+"&amp;A24,Расклады!W:W)</f>
        <v>-12.25</v>
      </c>
      <c r="D24" s="153">
        <f>COUNTIF(Расклады!X:AA,A24&amp;"+"&amp;B24)+COUNTIF(Расклады!X:AA,B24&amp;"+"&amp;A24)</f>
        <v>4</v>
      </c>
      <c r="E24" s="156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0.5</v>
      </c>
      <c r="F24" s="155">
        <f>SUMIF(Расклады!X:X,A24&amp;"+"&amp;B24,Расклады!Y:Y)+SUMIF(Расклады!X:X,B24&amp;"+"&amp;A24,Расклады!Z:Z)+SUMIF(Расклады!AA:AA,A24&amp;"+"&amp;B24,Расклады!AB:AB)+SUMIF(Расклады!AA:AA,B24&amp;"+"&amp;A24,Расклады!AC:AC)</f>
        <v>2</v>
      </c>
    </row>
    <row r="25" spans="1:6" ht="12.75">
      <c r="A25" s="140">
        <f t="shared" si="1"/>
        <v>5</v>
      </c>
      <c r="B25" s="157">
        <f t="shared" si="0"/>
        <v>3</v>
      </c>
      <c r="C25" s="49">
        <f>SUMIF(Расклады!X:X,A25&amp;"+"&amp;B25,Расклады!A:A)+SUMIF(Расклады!X:X,B25&amp;"+"&amp;A25,Расклады!K:K)+SUMIF(Расклады!AA:AA,A25&amp;"+"&amp;B25,Расклады!M:M)+SUMIF(Расклады!AA:AA,B25&amp;"+"&amp;A25,Расклады!W:W)</f>
        <v>-1.25</v>
      </c>
      <c r="D25" s="153">
        <f>COUNTIF(Расклады!X:AA,A25&amp;"+"&amp;B25)+COUNTIF(Расклады!X:AA,B25&amp;"+"&amp;A25)</f>
        <v>4</v>
      </c>
      <c r="E25" s="156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2</v>
      </c>
      <c r="F25" s="155">
        <f>SUMIF(Расклады!X:X,A25&amp;"+"&amp;B25,Расклады!Y:Y)+SUMIF(Расклады!X:X,B25&amp;"+"&amp;A25,Расклады!Z:Z)+SUMIF(Расклады!AA:AA,A25&amp;"+"&amp;B25,Расклады!AB:AB)+SUMIF(Расклады!AA:AA,B25&amp;"+"&amp;A25,Расклады!AC:AC)</f>
        <v>4</v>
      </c>
    </row>
    <row r="26" spans="1:6" ht="12.75">
      <c r="A26" s="140">
        <f t="shared" si="1"/>
        <v>5</v>
      </c>
      <c r="B26" s="157">
        <f t="shared" si="0"/>
        <v>4</v>
      </c>
      <c r="C26" s="49">
        <f>SUMIF(Расклады!X:X,A26&amp;"+"&amp;B26,Расклады!A:A)+SUMIF(Расклады!X:X,B26&amp;"+"&amp;A26,Расклады!K:K)+SUMIF(Расклады!AA:AA,A26&amp;"+"&amp;B26,Расклады!M:M)+SUMIF(Расклады!AA:AA,B26&amp;"+"&amp;A26,Расклады!W:W)</f>
        <v>-6.25</v>
      </c>
      <c r="D26" s="153">
        <f>COUNTIF(Расклады!X:AA,A26&amp;"+"&amp;B26)+COUNTIF(Расклады!X:AA,B26&amp;"+"&amp;A26)</f>
        <v>4</v>
      </c>
      <c r="E26" s="156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1.5</v>
      </c>
      <c r="F26" s="155">
        <f>SUMIF(Расклады!X:X,A26&amp;"+"&amp;B26,Расклады!Y:Y)+SUMIF(Расклады!X:X,B26&amp;"+"&amp;A26,Расклады!Z:Z)+SUMIF(Расклады!AA:AA,A26&amp;"+"&amp;B26,Расклады!AB:AB)+SUMIF(Расклады!AA:AA,B26&amp;"+"&amp;A26,Расклады!AC:AC)</f>
        <v>3</v>
      </c>
    </row>
    <row r="27" spans="1:6" ht="12.75">
      <c r="A27" s="140">
        <f t="shared" si="1"/>
        <v>5</v>
      </c>
      <c r="B27" s="157">
        <f t="shared" si="0"/>
        <v>6</v>
      </c>
      <c r="C27" s="49">
        <f>SUMIF(Расклады!X:X,A27&amp;"+"&amp;B27,Расклады!A:A)+SUMIF(Расклады!X:X,B27&amp;"+"&amp;A27,Расклады!K:K)+SUMIF(Расклады!AA:AA,A27&amp;"+"&amp;B27,Расклады!M:M)+SUMIF(Расклады!AA:AA,B27&amp;"+"&amp;A27,Расклады!W:W)</f>
        <v>-1.25</v>
      </c>
      <c r="D27" s="153">
        <f>COUNTIF(Расклады!X:AA,A27&amp;"+"&amp;B27)+COUNTIF(Расклады!X:AA,B27&amp;"+"&amp;A27)</f>
        <v>4</v>
      </c>
      <c r="E27" s="156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2</v>
      </c>
      <c r="F27" s="155">
        <f>SUMIF(Расклады!X:X,A27&amp;"+"&amp;B27,Расклады!Y:Y)+SUMIF(Расклады!X:X,B27&amp;"+"&amp;A27,Расклады!Z:Z)+SUMIF(Расклады!AA:AA,A27&amp;"+"&amp;B27,Расклады!AB:AB)+SUMIF(Расклады!AA:AA,B27&amp;"+"&amp;A27,Расклады!AC:AC)</f>
        <v>5</v>
      </c>
    </row>
    <row r="28" spans="1:6" ht="12.75">
      <c r="A28" s="140">
        <f t="shared" si="1"/>
        <v>6</v>
      </c>
      <c r="B28" s="157">
        <f t="shared" si="0"/>
        <v>1</v>
      </c>
      <c r="C28" s="49">
        <f>SUMIF(Расклады!X:X,A28&amp;"+"&amp;B28,Расклады!A:A)+SUMIF(Расклады!X:X,B28&amp;"+"&amp;A28,Расклады!K:K)+SUMIF(Расклады!AA:AA,A28&amp;"+"&amp;B28,Расклады!M:M)+SUMIF(Расклады!AA:AA,B28&amp;"+"&amp;A28,Расклады!W:W)</f>
        <v>-6</v>
      </c>
      <c r="D28" s="153">
        <f>COUNTIF(Расклады!X:AA,A28&amp;"+"&amp;B28)+COUNTIF(Расклады!X:AA,B28&amp;"+"&amp;A28)</f>
        <v>4</v>
      </c>
      <c r="E28" s="156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1.5</v>
      </c>
      <c r="F28" s="155">
        <f>SUMIF(Расклады!X:X,A28&amp;"+"&amp;B28,Расклады!Y:Y)+SUMIF(Расклады!X:X,B28&amp;"+"&amp;A28,Расклады!Z:Z)+SUMIF(Расклады!AA:AA,A28&amp;"+"&amp;B28,Расклады!AB:AB)+SUMIF(Расклады!AA:AA,B28&amp;"+"&amp;A28,Расклады!AC:AC)</f>
        <v>5</v>
      </c>
    </row>
    <row r="29" spans="1:6" ht="12.75">
      <c r="A29" s="140">
        <f t="shared" si="1"/>
        <v>6</v>
      </c>
      <c r="B29" s="157">
        <f t="shared" si="0"/>
        <v>2</v>
      </c>
      <c r="C29" s="49">
        <f>SUMIF(Расклады!X:X,A29&amp;"+"&amp;B29,Расклады!A:A)+SUMIF(Расклады!X:X,B29&amp;"+"&amp;A29,Расклады!K:K)+SUMIF(Расклады!AA:AA,A29&amp;"+"&amp;B29,Расклады!M:M)+SUMIF(Расклады!AA:AA,B29&amp;"+"&amp;A29,Расклады!W:W)</f>
        <v>-13.75</v>
      </c>
      <c r="D29" s="153">
        <f>COUNTIF(Расклады!X:AA,A29&amp;"+"&amp;B29)+COUNTIF(Расклады!X:AA,B29&amp;"+"&amp;A29)</f>
        <v>4</v>
      </c>
      <c r="E29" s="156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0</v>
      </c>
      <c r="F29" s="155">
        <f>SUMIF(Расклады!X:X,A29&amp;"+"&amp;B29,Расклады!Y:Y)+SUMIF(Расклады!X:X,B29&amp;"+"&amp;A29,Расклады!Z:Z)+SUMIF(Расклады!AA:AA,A29&amp;"+"&amp;B29,Расклады!AB:AB)+SUMIF(Расклады!AA:AA,B29&amp;"+"&amp;A29,Расклады!AC:AC)</f>
        <v>2</v>
      </c>
    </row>
    <row r="30" spans="1:6" ht="12.75">
      <c r="A30" s="140">
        <f t="shared" si="1"/>
        <v>6</v>
      </c>
      <c r="B30" s="157">
        <f t="shared" si="0"/>
        <v>3</v>
      </c>
      <c r="C30" s="49">
        <f>SUMIF(Расклады!X:X,A30&amp;"+"&amp;B30,Расклады!A:A)+SUMIF(Расклады!X:X,B30&amp;"+"&amp;A30,Расклады!K:K)+SUMIF(Расклады!AA:AA,A30&amp;"+"&amp;B30,Расклады!M:M)+SUMIF(Расклады!AA:AA,B30&amp;"+"&amp;A30,Расклады!W:W)</f>
        <v>-1.5</v>
      </c>
      <c r="D30" s="153">
        <f>COUNTIF(Расклады!X:AA,A30&amp;"+"&amp;B30)+COUNTIF(Расклады!X:AA,B30&amp;"+"&amp;A30)</f>
        <v>4</v>
      </c>
      <c r="E30" s="156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2</v>
      </c>
      <c r="F30" s="155">
        <f>SUMIF(Расклады!X:X,A30&amp;"+"&amp;B30,Расклады!Y:Y)+SUMIF(Расклады!X:X,B30&amp;"+"&amp;A30,Расклады!Z:Z)+SUMIF(Расклады!AA:AA,A30&amp;"+"&amp;B30,Расклады!AB:AB)+SUMIF(Расклады!AA:AA,B30&amp;"+"&amp;A30,Расклады!AC:AC)</f>
        <v>3</v>
      </c>
    </row>
    <row r="31" spans="1:6" ht="12.75">
      <c r="A31" s="140">
        <f t="shared" si="1"/>
        <v>6</v>
      </c>
      <c r="B31" s="157">
        <f t="shared" si="0"/>
        <v>4</v>
      </c>
      <c r="C31" s="49">
        <f>SUMIF(Расклады!X:X,A31&amp;"+"&amp;B31,Расклады!A:A)+SUMIF(Расклады!X:X,B31&amp;"+"&amp;A31,Расклады!K:K)+SUMIF(Расклады!AA:AA,A31&amp;"+"&amp;B31,Расклады!M:M)+SUMIF(Расклады!AA:AA,B31&amp;"+"&amp;A31,Расклады!W:W)</f>
        <v>4.5</v>
      </c>
      <c r="D31" s="153">
        <f>COUNTIF(Расклады!X:AA,A31&amp;"+"&amp;B31)+COUNTIF(Расклады!X:AA,B31&amp;"+"&amp;A31)</f>
        <v>4</v>
      </c>
      <c r="E31" s="156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2.5</v>
      </c>
      <c r="F31" s="155">
        <f>SUMIF(Расклады!X:X,A31&amp;"+"&amp;B31,Расклады!Y:Y)+SUMIF(Расклады!X:X,B31&amp;"+"&amp;A31,Расклады!Z:Z)+SUMIF(Расклады!AA:AA,A31&amp;"+"&amp;B31,Расклады!AB:AB)+SUMIF(Расклады!AA:AA,B31&amp;"+"&amp;A31,Расклады!AC:AC)</f>
        <v>6</v>
      </c>
    </row>
    <row r="32" spans="1:6" ht="12.75">
      <c r="A32" s="140">
        <f t="shared" si="1"/>
        <v>6</v>
      </c>
      <c r="B32" s="157">
        <f t="shared" si="0"/>
        <v>5</v>
      </c>
      <c r="C32" s="49">
        <f>SUMIF(Расклады!X:X,A32&amp;"+"&amp;B32,Расклады!A:A)+SUMIF(Расклады!X:X,B32&amp;"+"&amp;A32,Расклады!K:K)+SUMIF(Расклады!AA:AA,A32&amp;"+"&amp;B32,Расклады!M:M)+SUMIF(Расклады!AA:AA,B32&amp;"+"&amp;A32,Расклады!W:W)</f>
        <v>1.25</v>
      </c>
      <c r="D32" s="153">
        <f>COUNTIF(Расклады!X:AA,A32&amp;"+"&amp;B32)+COUNTIF(Расклады!X:AA,B32&amp;"+"&amp;A32)</f>
        <v>4</v>
      </c>
      <c r="E32" s="156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2</v>
      </c>
      <c r="F32" s="155">
        <f>SUMIF(Расклады!X:X,A32&amp;"+"&amp;B32,Расклады!Y:Y)+SUMIF(Расклады!X:X,B32&amp;"+"&amp;A32,Расклады!Z:Z)+SUMIF(Расклады!AA:AA,A32&amp;"+"&amp;B32,Расклады!AB:AB)+SUMIF(Расклады!AA:AA,B32&amp;"+"&amp;A32,Расклады!AC:AC)</f>
        <v>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24" width="6.75390625" style="189" customWidth="1"/>
    <col min="25" max="26" width="4.75390625" style="10" customWidth="1"/>
    <col min="27" max="27" width="6.75390625" style="189" customWidth="1"/>
    <col min="28" max="29" width="4.75390625" style="10" customWidth="1"/>
    <col min="30" max="16384" width="5.00390625" style="10" customWidth="1"/>
  </cols>
  <sheetData>
    <row r="1" spans="1:23" ht="15">
      <c r="A1" s="59"/>
      <c r="B1" s="60" t="s">
        <v>2</v>
      </c>
      <c r="C1" s="61"/>
      <c r="D1" s="60"/>
      <c r="E1" s="62" t="s">
        <v>3</v>
      </c>
      <c r="F1" s="63"/>
      <c r="G1" s="64" t="s">
        <v>4</v>
      </c>
      <c r="H1" s="64"/>
      <c r="I1" s="65" t="s">
        <v>5</v>
      </c>
      <c r="J1" s="65"/>
      <c r="K1" s="66"/>
      <c r="L1" s="67">
        <v>150</v>
      </c>
      <c r="M1" s="59"/>
      <c r="N1" s="60" t="s">
        <v>2</v>
      </c>
      <c r="O1" s="61"/>
      <c r="P1" s="60"/>
      <c r="Q1" s="62" t="s">
        <v>6</v>
      </c>
      <c r="R1" s="63"/>
      <c r="S1" s="64" t="s">
        <v>4</v>
      </c>
      <c r="T1" s="64"/>
      <c r="U1" s="65" t="s">
        <v>0</v>
      </c>
      <c r="V1" s="65"/>
      <c r="W1" s="66"/>
    </row>
    <row r="2" spans="1:23" ht="12.75">
      <c r="A2" s="68"/>
      <c r="B2" s="68"/>
      <c r="C2" s="69"/>
      <c r="D2" s="70"/>
      <c r="E2" s="70"/>
      <c r="F2" s="70"/>
      <c r="G2" s="71" t="s">
        <v>7</v>
      </c>
      <c r="H2" s="71"/>
      <c r="I2" s="65" t="s">
        <v>8</v>
      </c>
      <c r="J2" s="65"/>
      <c r="K2" s="66"/>
      <c r="L2" s="67">
        <v>150</v>
      </c>
      <c r="M2" s="68"/>
      <c r="N2" s="68"/>
      <c r="O2" s="69"/>
      <c r="P2" s="70"/>
      <c r="Q2" s="70"/>
      <c r="R2" s="70"/>
      <c r="S2" s="71" t="s">
        <v>7</v>
      </c>
      <c r="T2" s="71"/>
      <c r="U2" s="65" t="s">
        <v>9</v>
      </c>
      <c r="V2" s="65"/>
      <c r="W2" s="66"/>
    </row>
    <row r="3" spans="1:23" ht="4.5" customHeight="1">
      <c r="A3" s="72"/>
      <c r="B3" s="73"/>
      <c r="C3" s="74"/>
      <c r="D3" s="75"/>
      <c r="E3" s="76"/>
      <c r="F3" s="77"/>
      <c r="G3" s="78"/>
      <c r="H3" s="78"/>
      <c r="I3" s="74"/>
      <c r="J3" s="73"/>
      <c r="K3" s="79"/>
      <c r="L3" s="67"/>
      <c r="M3" s="72"/>
      <c r="N3" s="73"/>
      <c r="O3" s="74"/>
      <c r="P3" s="75"/>
      <c r="Q3" s="76"/>
      <c r="R3" s="77"/>
      <c r="S3" s="78"/>
      <c r="T3" s="78"/>
      <c r="U3" s="74"/>
      <c r="V3" s="73"/>
      <c r="W3" s="79"/>
    </row>
    <row r="4" spans="1:27" s="53" customFormat="1" ht="12.75" customHeight="1">
      <c r="A4" s="80"/>
      <c r="B4" s="81"/>
      <c r="C4" s="82"/>
      <c r="D4" s="83"/>
      <c r="E4" s="84" t="s">
        <v>48</v>
      </c>
      <c r="F4" s="85" t="s">
        <v>110</v>
      </c>
      <c r="G4" s="86"/>
      <c r="H4" s="87"/>
      <c r="I4" s="145"/>
      <c r="J4" s="146"/>
      <c r="K4" s="147"/>
      <c r="L4" s="89"/>
      <c r="M4" s="80"/>
      <c r="N4" s="81"/>
      <c r="O4" s="82"/>
      <c r="P4" s="83"/>
      <c r="Q4" s="84" t="s">
        <v>48</v>
      </c>
      <c r="R4" s="85" t="s">
        <v>126</v>
      </c>
      <c r="S4" s="86"/>
      <c r="T4" s="87"/>
      <c r="U4" s="145"/>
      <c r="V4" s="146"/>
      <c r="W4" s="147"/>
      <c r="X4" s="190"/>
      <c r="AA4" s="190"/>
    </row>
    <row r="5" spans="1:27" s="53" customFormat="1" ht="12.75" customHeight="1">
      <c r="A5" s="80"/>
      <c r="B5" s="81"/>
      <c r="C5" s="82"/>
      <c r="D5" s="83"/>
      <c r="E5" s="90" t="s">
        <v>49</v>
      </c>
      <c r="F5" s="85" t="s">
        <v>111</v>
      </c>
      <c r="G5" s="91"/>
      <c r="H5" s="87"/>
      <c r="I5" s="148"/>
      <c r="J5" s="14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K5" s="150"/>
      <c r="L5" s="89"/>
      <c r="M5" s="80"/>
      <c r="N5" s="81"/>
      <c r="O5" s="82"/>
      <c r="P5" s="83"/>
      <c r="Q5" s="90" t="s">
        <v>49</v>
      </c>
      <c r="R5" s="85" t="s">
        <v>127</v>
      </c>
      <c r="S5" s="91"/>
      <c r="T5" s="87"/>
      <c r="U5" s="148"/>
      <c r="V5" s="149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14.1</v>
      </c>
      <c r="W5" s="150"/>
      <c r="X5" s="190"/>
      <c r="AA5" s="190"/>
    </row>
    <row r="6" spans="1:27" s="53" customFormat="1" ht="12.75" customHeight="1">
      <c r="A6" s="80"/>
      <c r="B6" s="81"/>
      <c r="C6" s="82"/>
      <c r="D6" s="83"/>
      <c r="E6" s="90" t="s">
        <v>50</v>
      </c>
      <c r="F6" s="85" t="s">
        <v>112</v>
      </c>
      <c r="G6" s="86"/>
      <c r="H6" s="87"/>
      <c r="I6" s="151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J6" s="149" t="str">
        <f>IF(J5="","","+")</f>
        <v>+</v>
      </c>
      <c r="K6" s="152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3.1</v>
      </c>
      <c r="L6" s="89"/>
      <c r="M6" s="80"/>
      <c r="N6" s="81"/>
      <c r="O6" s="82"/>
      <c r="P6" s="83"/>
      <c r="Q6" s="90" t="s">
        <v>50</v>
      </c>
      <c r="R6" s="85" t="s">
        <v>128</v>
      </c>
      <c r="S6" s="86"/>
      <c r="T6" s="87"/>
      <c r="U6" s="151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11.1</v>
      </c>
      <c r="V6" s="149" t="str">
        <f>IF(V5="","","+")</f>
        <v>+</v>
      </c>
      <c r="W6" s="152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5.1</v>
      </c>
      <c r="X6" s="190"/>
      <c r="AA6" s="190"/>
    </row>
    <row r="7" spans="1:27" s="53" customFormat="1" ht="12.75" customHeight="1">
      <c r="A7" s="80"/>
      <c r="B7" s="81"/>
      <c r="C7" s="82"/>
      <c r="D7" s="83"/>
      <c r="E7" s="84" t="s">
        <v>51</v>
      </c>
      <c r="F7" s="85" t="s">
        <v>113</v>
      </c>
      <c r="G7" s="86"/>
      <c r="H7" s="87"/>
      <c r="I7" s="148"/>
      <c r="J7" s="149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K7" s="150"/>
      <c r="L7" s="89"/>
      <c r="M7" s="80"/>
      <c r="N7" s="81"/>
      <c r="O7" s="82"/>
      <c r="P7" s="83"/>
      <c r="Q7" s="84" t="s">
        <v>51</v>
      </c>
      <c r="R7" s="85" t="s">
        <v>129</v>
      </c>
      <c r="S7" s="86"/>
      <c r="T7" s="87"/>
      <c r="U7" s="148"/>
      <c r="V7" s="149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10.1</v>
      </c>
      <c r="W7" s="150"/>
      <c r="X7" s="190"/>
      <c r="AA7" s="190"/>
    </row>
    <row r="8" spans="1:27" s="53" customFormat="1" ht="12.75" customHeight="1">
      <c r="A8" s="92" t="s">
        <v>48</v>
      </c>
      <c r="B8" s="93" t="s">
        <v>122</v>
      </c>
      <c r="C8" s="82"/>
      <c r="D8" s="83"/>
      <c r="E8" s="94"/>
      <c r="F8" s="86"/>
      <c r="G8" s="84" t="s">
        <v>48</v>
      </c>
      <c r="H8" s="95" t="s">
        <v>114</v>
      </c>
      <c r="I8" s="86"/>
      <c r="J8" s="91"/>
      <c r="K8" s="88"/>
      <c r="L8" s="89"/>
      <c r="M8" s="92" t="s">
        <v>48</v>
      </c>
      <c r="N8" s="93" t="s">
        <v>138</v>
      </c>
      <c r="O8" s="82"/>
      <c r="P8" s="83"/>
      <c r="Q8" s="94"/>
      <c r="R8" s="86"/>
      <c r="S8" s="84" t="s">
        <v>48</v>
      </c>
      <c r="T8" s="95" t="s">
        <v>130</v>
      </c>
      <c r="U8" s="86"/>
      <c r="V8" s="91"/>
      <c r="W8" s="88"/>
      <c r="X8" s="190"/>
      <c r="AA8" s="190"/>
    </row>
    <row r="9" spans="1:27" s="53" customFormat="1" ht="12.75" customHeight="1">
      <c r="A9" s="96" t="s">
        <v>49</v>
      </c>
      <c r="B9" s="93" t="s">
        <v>123</v>
      </c>
      <c r="C9" s="97"/>
      <c r="D9" s="83"/>
      <c r="E9" s="94"/>
      <c r="F9" s="98"/>
      <c r="G9" s="90" t="s">
        <v>49</v>
      </c>
      <c r="H9" s="95" t="s">
        <v>115</v>
      </c>
      <c r="I9" s="86"/>
      <c r="J9" s="91"/>
      <c r="K9" s="88"/>
      <c r="L9" s="89"/>
      <c r="M9" s="96" t="s">
        <v>49</v>
      </c>
      <c r="N9" s="93" t="s">
        <v>139</v>
      </c>
      <c r="O9" s="97"/>
      <c r="P9" s="83"/>
      <c r="Q9" s="94"/>
      <c r="R9" s="98"/>
      <c r="S9" s="90" t="s">
        <v>49</v>
      </c>
      <c r="T9" s="95" t="s">
        <v>131</v>
      </c>
      <c r="U9" s="86"/>
      <c r="V9" s="91"/>
      <c r="W9" s="88"/>
      <c r="X9" s="190"/>
      <c r="AA9" s="190"/>
    </row>
    <row r="10" spans="1:27" s="53" customFormat="1" ht="12.75" customHeight="1">
      <c r="A10" s="96" t="s">
        <v>50</v>
      </c>
      <c r="B10" s="93" t="s">
        <v>124</v>
      </c>
      <c r="C10" s="82"/>
      <c r="D10" s="83"/>
      <c r="E10" s="94"/>
      <c r="F10" s="98"/>
      <c r="G10" s="90" t="s">
        <v>50</v>
      </c>
      <c r="H10" s="95" t="s">
        <v>116</v>
      </c>
      <c r="I10" s="86"/>
      <c r="J10" s="86"/>
      <c r="K10" s="88"/>
      <c r="L10" s="89"/>
      <c r="M10" s="96" t="s">
        <v>50</v>
      </c>
      <c r="N10" s="93" t="s">
        <v>140</v>
      </c>
      <c r="O10" s="82"/>
      <c r="P10" s="83"/>
      <c r="Q10" s="94"/>
      <c r="R10" s="98"/>
      <c r="S10" s="90" t="s">
        <v>50</v>
      </c>
      <c r="T10" s="95" t="s">
        <v>132</v>
      </c>
      <c r="U10" s="86"/>
      <c r="V10" s="86"/>
      <c r="W10" s="88"/>
      <c r="X10" s="190"/>
      <c r="AA10" s="190"/>
    </row>
    <row r="11" spans="1:27" s="53" customFormat="1" ht="12.75" customHeight="1">
      <c r="A11" s="92" t="s">
        <v>51</v>
      </c>
      <c r="B11" s="93" t="s">
        <v>125</v>
      </c>
      <c r="C11" s="97"/>
      <c r="D11" s="83"/>
      <c r="E11" s="94"/>
      <c r="F11" s="86"/>
      <c r="G11" s="84" t="s">
        <v>51</v>
      </c>
      <c r="H11" s="196" t="s">
        <v>117</v>
      </c>
      <c r="I11" s="86"/>
      <c r="J11" s="99" t="s">
        <v>55</v>
      </c>
      <c r="K11" s="88"/>
      <c r="L11" s="89"/>
      <c r="M11" s="92" t="s">
        <v>51</v>
      </c>
      <c r="N11" s="93" t="s">
        <v>141</v>
      </c>
      <c r="O11" s="97"/>
      <c r="P11" s="83"/>
      <c r="Q11" s="94"/>
      <c r="R11" s="86"/>
      <c r="S11" s="84" t="s">
        <v>51</v>
      </c>
      <c r="T11" s="95" t="s">
        <v>133</v>
      </c>
      <c r="U11" s="86"/>
      <c r="V11" s="99" t="s">
        <v>55</v>
      </c>
      <c r="W11" s="88"/>
      <c r="X11" s="190"/>
      <c r="AA11" s="190"/>
    </row>
    <row r="12" spans="1:27" s="53" customFormat="1" ht="12.75" customHeight="1">
      <c r="A12" s="100"/>
      <c r="B12" s="97"/>
      <c r="C12" s="97"/>
      <c r="D12" s="83"/>
      <c r="E12" s="84" t="s">
        <v>48</v>
      </c>
      <c r="F12" s="85" t="s">
        <v>118</v>
      </c>
      <c r="G12" s="86"/>
      <c r="H12" s="101"/>
      <c r="I12" s="102" t="s">
        <v>52</v>
      </c>
      <c r="J12" s="143" t="s">
        <v>375</v>
      </c>
      <c r="K12" s="88"/>
      <c r="L12" s="89"/>
      <c r="M12" s="100"/>
      <c r="N12" s="97"/>
      <c r="O12" s="97"/>
      <c r="P12" s="83"/>
      <c r="Q12" s="84" t="s">
        <v>48</v>
      </c>
      <c r="R12" s="85" t="s">
        <v>134</v>
      </c>
      <c r="S12" s="86"/>
      <c r="T12" s="101"/>
      <c r="U12" s="102" t="s">
        <v>52</v>
      </c>
      <c r="V12" s="143" t="s">
        <v>378</v>
      </c>
      <c r="W12" s="88"/>
      <c r="X12" s="190"/>
      <c r="AA12" s="190"/>
    </row>
    <row r="13" spans="1:27" s="53" customFormat="1" ht="12.75" customHeight="1">
      <c r="A13" s="80"/>
      <c r="B13" s="103" t="s">
        <v>56</v>
      </c>
      <c r="C13" s="82"/>
      <c r="D13" s="83"/>
      <c r="E13" s="90" t="s">
        <v>49</v>
      </c>
      <c r="F13" s="85" t="s">
        <v>119</v>
      </c>
      <c r="G13" s="86"/>
      <c r="H13" s="87"/>
      <c r="I13" s="102" t="s">
        <v>46</v>
      </c>
      <c r="J13" s="144" t="s">
        <v>375</v>
      </c>
      <c r="K13" s="88"/>
      <c r="L13" s="89"/>
      <c r="M13" s="80"/>
      <c r="N13" s="103" t="s">
        <v>56</v>
      </c>
      <c r="O13" s="82"/>
      <c r="P13" s="83"/>
      <c r="Q13" s="90" t="s">
        <v>49</v>
      </c>
      <c r="R13" s="85" t="s">
        <v>135</v>
      </c>
      <c r="S13" s="86"/>
      <c r="T13" s="87"/>
      <c r="U13" s="102" t="s">
        <v>46</v>
      </c>
      <c r="V13" s="144" t="s">
        <v>380</v>
      </c>
      <c r="W13" s="88"/>
      <c r="X13" s="190"/>
      <c r="AA13" s="190"/>
    </row>
    <row r="14" spans="1:27" s="53" customFormat="1" ht="12.75" customHeight="1">
      <c r="A14" s="80"/>
      <c r="B14" s="103" t="s">
        <v>377</v>
      </c>
      <c r="C14" s="82"/>
      <c r="D14" s="83"/>
      <c r="E14" s="90" t="s">
        <v>50</v>
      </c>
      <c r="F14" s="85" t="s">
        <v>120</v>
      </c>
      <c r="G14" s="91"/>
      <c r="H14" s="87"/>
      <c r="I14" s="102" t="s">
        <v>54</v>
      </c>
      <c r="J14" s="144" t="s">
        <v>376</v>
      </c>
      <c r="K14" s="88"/>
      <c r="L14" s="89"/>
      <c r="M14" s="80"/>
      <c r="N14" s="103" t="s">
        <v>381</v>
      </c>
      <c r="O14" s="82"/>
      <c r="P14" s="83"/>
      <c r="Q14" s="90" t="s">
        <v>50</v>
      </c>
      <c r="R14" s="85" t="s">
        <v>136</v>
      </c>
      <c r="S14" s="91"/>
      <c r="T14" s="87"/>
      <c r="U14" s="102" t="s">
        <v>54</v>
      </c>
      <c r="V14" s="144" t="s">
        <v>379</v>
      </c>
      <c r="W14" s="88"/>
      <c r="X14" s="190"/>
      <c r="AA14" s="190"/>
    </row>
    <row r="15" spans="1:27" s="53" customFormat="1" ht="12.75" customHeight="1">
      <c r="A15" s="104"/>
      <c r="B15" s="105"/>
      <c r="C15" s="105"/>
      <c r="D15" s="83"/>
      <c r="E15" s="84" t="s">
        <v>51</v>
      </c>
      <c r="F15" s="93" t="s">
        <v>121</v>
      </c>
      <c r="G15" s="105"/>
      <c r="H15" s="105"/>
      <c r="I15" s="106" t="s">
        <v>53</v>
      </c>
      <c r="J15" s="144" t="s">
        <v>376</v>
      </c>
      <c r="K15" s="107"/>
      <c r="L15" s="108"/>
      <c r="M15" s="104"/>
      <c r="N15" s="105"/>
      <c r="O15" s="105"/>
      <c r="P15" s="83"/>
      <c r="Q15" s="84" t="s">
        <v>51</v>
      </c>
      <c r="R15" s="93" t="s">
        <v>137</v>
      </c>
      <c r="S15" s="105"/>
      <c r="T15" s="105"/>
      <c r="U15" s="106" t="s">
        <v>53</v>
      </c>
      <c r="V15" s="144" t="s">
        <v>379</v>
      </c>
      <c r="W15" s="107"/>
      <c r="X15" s="190"/>
      <c r="AA15" s="190"/>
    </row>
    <row r="16" spans="1:23" ht="4.5" customHeight="1">
      <c r="A16" s="109"/>
      <c r="B16" s="110"/>
      <c r="C16" s="111"/>
      <c r="D16" s="112"/>
      <c r="E16" s="113"/>
      <c r="F16" s="114"/>
      <c r="G16" s="115"/>
      <c r="H16" s="115"/>
      <c r="I16" s="111"/>
      <c r="J16" s="110"/>
      <c r="K16" s="116"/>
      <c r="L16" s="117"/>
      <c r="M16" s="109"/>
      <c r="N16" s="110"/>
      <c r="O16" s="111"/>
      <c r="P16" s="112"/>
      <c r="Q16" s="113"/>
      <c r="R16" s="114"/>
      <c r="S16" s="115"/>
      <c r="T16" s="115"/>
      <c r="U16" s="111"/>
      <c r="V16" s="110"/>
      <c r="W16" s="116"/>
    </row>
    <row r="17" spans="1:29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  <c r="X17" s="203" t="s">
        <v>62</v>
      </c>
      <c r="Y17" s="204"/>
      <c r="Z17" s="200"/>
      <c r="AA17" s="205" t="s">
        <v>63</v>
      </c>
      <c r="AB17" s="201"/>
      <c r="AC17" s="202"/>
    </row>
    <row r="18" spans="1:29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  <c r="X18" s="191" t="s">
        <v>61</v>
      </c>
      <c r="Y18" s="199" t="s">
        <v>66</v>
      </c>
      <c r="Z18" s="200"/>
      <c r="AA18" s="191" t="s">
        <v>61</v>
      </c>
      <c r="AB18" s="201" t="s">
        <v>66</v>
      </c>
      <c r="AC18" s="202"/>
    </row>
    <row r="19" spans="1:29" ht="16.5" customHeight="1">
      <c r="A19" s="173">
        <v>0.75</v>
      </c>
      <c r="B19" s="166">
        <v>3</v>
      </c>
      <c r="C19" s="167">
        <v>1</v>
      </c>
      <c r="D19" s="174" t="s">
        <v>85</v>
      </c>
      <c r="E19" s="168" t="s">
        <v>54</v>
      </c>
      <c r="F19" s="169">
        <v>9</v>
      </c>
      <c r="G19" s="175">
        <v>50</v>
      </c>
      <c r="H19" s="175"/>
      <c r="I19" s="170">
        <v>2</v>
      </c>
      <c r="J19" s="171">
        <v>1</v>
      </c>
      <c r="K19" s="25">
        <v>-0.75</v>
      </c>
      <c r="L19" s="9"/>
      <c r="M19" s="177">
        <v>-7.5</v>
      </c>
      <c r="N19" s="178">
        <v>0</v>
      </c>
      <c r="O19" s="167">
        <v>1</v>
      </c>
      <c r="P19" s="174" t="s">
        <v>87</v>
      </c>
      <c r="Q19" s="168" t="s">
        <v>46</v>
      </c>
      <c r="R19" s="169">
        <v>10</v>
      </c>
      <c r="S19" s="175">
        <v>170</v>
      </c>
      <c r="T19" s="175"/>
      <c r="U19" s="170">
        <v>2</v>
      </c>
      <c r="V19" s="179">
        <v>4</v>
      </c>
      <c r="W19" s="137">
        <v>7.5</v>
      </c>
      <c r="X19" s="192" t="str">
        <f>C19&amp;"+"&amp;I19</f>
        <v>1+2</v>
      </c>
      <c r="Y19" s="161">
        <f>IF(AND(G19&gt;0,G19&lt;1),2*G19,MATCH(A19,{-40000,-0.4999999999,0.5,40000},1)-1)</f>
        <v>2</v>
      </c>
      <c r="Z19" s="158">
        <f>IF(AND(H19&gt;0,H19&lt;1),2*H19,MATCH(K19,{-40000,-0.4999999999,0.5,40000},1)-1)</f>
        <v>0</v>
      </c>
      <c r="AA19" s="192" t="str">
        <f>O19&amp;"+"&amp;U19</f>
        <v>1+2</v>
      </c>
      <c r="AB19" s="161">
        <f>IF(AND(S19&gt;0,S19&lt;1),2*S19,MATCH(M19,{-40000,-0.4999999999,0.5,40000},1)-1)</f>
        <v>0</v>
      </c>
      <c r="AC19" s="158">
        <f>IF(AND(T19&gt;0,T19&lt;1),2*T19,MATCH(W19,{-40000,-0.4999999999,0.5,40000},1)-1)</f>
        <v>2</v>
      </c>
    </row>
    <row r="20" spans="1:29" ht="16.5" customHeight="1">
      <c r="A20" s="173">
        <v>0.75</v>
      </c>
      <c r="B20" s="166">
        <v>3</v>
      </c>
      <c r="C20" s="167">
        <v>5</v>
      </c>
      <c r="D20" s="174" t="s">
        <v>85</v>
      </c>
      <c r="E20" s="168" t="s">
        <v>54</v>
      </c>
      <c r="F20" s="169">
        <v>9</v>
      </c>
      <c r="G20" s="175">
        <v>50</v>
      </c>
      <c r="H20" s="175"/>
      <c r="I20" s="167">
        <v>3</v>
      </c>
      <c r="J20" s="171">
        <v>1</v>
      </c>
      <c r="K20" s="25">
        <v>-0.75</v>
      </c>
      <c r="L20" s="9"/>
      <c r="M20" s="177">
        <v>2.5</v>
      </c>
      <c r="N20" s="178">
        <v>3</v>
      </c>
      <c r="O20" s="167">
        <v>5</v>
      </c>
      <c r="P20" s="174" t="s">
        <v>85</v>
      </c>
      <c r="Q20" s="168" t="s">
        <v>46</v>
      </c>
      <c r="R20" s="169">
        <v>10</v>
      </c>
      <c r="S20" s="175">
        <v>620</v>
      </c>
      <c r="T20" s="175"/>
      <c r="U20" s="167">
        <v>3</v>
      </c>
      <c r="V20" s="179">
        <v>1</v>
      </c>
      <c r="W20" s="137">
        <v>-2.5</v>
      </c>
      <c r="X20" s="193" t="str">
        <f>C20&amp;"+"&amp;I20</f>
        <v>5+3</v>
      </c>
      <c r="Y20" s="162">
        <f>IF(AND(G20&gt;0,G20&lt;1),2*G20,MATCH(A20,{-40000,-0.4999999999,0.5,40000},1)-1)</f>
        <v>2</v>
      </c>
      <c r="Z20" s="159">
        <f>IF(AND(H20&gt;0,H20&lt;1),2*H20,MATCH(K20,{-40000,-0.4999999999,0.5,40000},1)-1)</f>
        <v>0</v>
      </c>
      <c r="AA20" s="193" t="str">
        <f>O20&amp;"+"&amp;U20</f>
        <v>5+3</v>
      </c>
      <c r="AB20" s="162">
        <f>IF(AND(S20&gt;0,S20&lt;1),2*S20,MATCH(M20,{-40000,-0.4999999999,0.5,40000},1)-1)</f>
        <v>2</v>
      </c>
      <c r="AC20" s="159">
        <f>IF(AND(T20&gt;0,T20&lt;1),2*T20,MATCH(W20,{-40000,-0.4999999999,0.5,40000},1)-1)</f>
        <v>0</v>
      </c>
    </row>
    <row r="21" spans="1:29" ht="16.5" customHeight="1">
      <c r="A21" s="173">
        <v>-2.25</v>
      </c>
      <c r="B21" s="166">
        <v>0</v>
      </c>
      <c r="C21" s="167">
        <v>4</v>
      </c>
      <c r="D21" s="174" t="s">
        <v>86</v>
      </c>
      <c r="E21" s="168" t="s">
        <v>46</v>
      </c>
      <c r="F21" s="176">
        <v>9</v>
      </c>
      <c r="G21" s="175"/>
      <c r="H21" s="175">
        <v>50</v>
      </c>
      <c r="I21" s="167">
        <v>6</v>
      </c>
      <c r="J21" s="171">
        <v>4</v>
      </c>
      <c r="K21" s="25">
        <v>2.25</v>
      </c>
      <c r="L21" s="9"/>
      <c r="M21" s="177">
        <v>2.5</v>
      </c>
      <c r="N21" s="178">
        <v>3</v>
      </c>
      <c r="O21" s="167">
        <v>4</v>
      </c>
      <c r="P21" s="174" t="s">
        <v>85</v>
      </c>
      <c r="Q21" s="168" t="s">
        <v>46</v>
      </c>
      <c r="R21" s="176">
        <v>10</v>
      </c>
      <c r="S21" s="175">
        <v>620</v>
      </c>
      <c r="T21" s="175"/>
      <c r="U21" s="167">
        <v>6</v>
      </c>
      <c r="V21" s="179">
        <v>1</v>
      </c>
      <c r="W21" s="137">
        <v>-2.5</v>
      </c>
      <c r="X21" s="194" t="str">
        <f>C21&amp;"+"&amp;I21</f>
        <v>4+6</v>
      </c>
      <c r="Y21" s="163">
        <f>IF(AND(G21&gt;0,G21&lt;1),2*G21,MATCH(A21,{-40000,-0.4999999999,0.5,40000},1)-1)</f>
        <v>0</v>
      </c>
      <c r="Z21" s="160">
        <f>IF(AND(H21&gt;0,H21&lt;1),2*H21,MATCH(K21,{-40000,-0.4999999999,0.5,40000},1)-1)</f>
        <v>2</v>
      </c>
      <c r="AA21" s="194" t="str">
        <f>O21&amp;"+"&amp;U21</f>
        <v>4+6</v>
      </c>
      <c r="AB21" s="163">
        <f>IF(AND(S21&gt;0,S21&lt;1),2*S21,MATCH(M21,{-40000,-0.4999999999,0.5,40000},1)-1)</f>
        <v>2</v>
      </c>
      <c r="AC21" s="160">
        <f>IF(AND(T21&gt;0,T21&lt;1),2*T21,MATCH(W21,{-40000,-0.4999999999,0.5,40000},1)-1)</f>
        <v>0</v>
      </c>
    </row>
    <row r="22" spans="1:27" s="54" customFormat="1" ht="30" customHeight="1">
      <c r="A22" s="10"/>
      <c r="B22" s="10"/>
      <c r="C22" s="27"/>
      <c r="D22" s="10"/>
      <c r="E22" s="10"/>
      <c r="F22" s="10"/>
      <c r="G22" s="172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  <c r="X22" s="195"/>
      <c r="AA22" s="195"/>
    </row>
    <row r="23" spans="1:27" s="54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  <c r="X23" s="195"/>
      <c r="AA23" s="195"/>
    </row>
    <row r="24" spans="1:27" s="54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  <c r="X24" s="195"/>
      <c r="AA24" s="195"/>
    </row>
    <row r="25" spans="1:27" s="54" customFormat="1" ht="4.5" customHeight="1">
      <c r="A25" s="72"/>
      <c r="B25" s="73"/>
      <c r="C25" s="74"/>
      <c r="D25" s="75"/>
      <c r="E25" s="76"/>
      <c r="F25" s="77"/>
      <c r="G25" s="78"/>
      <c r="H25" s="78"/>
      <c r="I25" s="74"/>
      <c r="J25" s="73"/>
      <c r="K25" s="79"/>
      <c r="L25" s="67"/>
      <c r="M25" s="72"/>
      <c r="N25" s="73"/>
      <c r="O25" s="74"/>
      <c r="P25" s="75"/>
      <c r="Q25" s="76"/>
      <c r="R25" s="77"/>
      <c r="S25" s="78"/>
      <c r="T25" s="78"/>
      <c r="U25" s="74"/>
      <c r="V25" s="73"/>
      <c r="W25" s="79"/>
      <c r="X25" s="195"/>
      <c r="AA25" s="195"/>
    </row>
    <row r="26" spans="1:27" s="53" customFormat="1" ht="12.75" customHeight="1">
      <c r="A26" s="80"/>
      <c r="B26" s="81"/>
      <c r="C26" s="82"/>
      <c r="D26" s="83"/>
      <c r="E26" s="84" t="s">
        <v>48</v>
      </c>
      <c r="F26" s="85" t="s">
        <v>142</v>
      </c>
      <c r="G26" s="86"/>
      <c r="H26" s="87"/>
      <c r="I26" s="145"/>
      <c r="J26" s="146"/>
      <c r="K26" s="147"/>
      <c r="L26" s="89"/>
      <c r="M26" s="80"/>
      <c r="N26" s="81"/>
      <c r="O26" s="82"/>
      <c r="P26" s="83"/>
      <c r="Q26" s="84" t="s">
        <v>48</v>
      </c>
      <c r="R26" s="85" t="s">
        <v>157</v>
      </c>
      <c r="S26" s="86"/>
      <c r="T26" s="87"/>
      <c r="U26" s="145"/>
      <c r="V26" s="146"/>
      <c r="W26" s="147"/>
      <c r="X26" s="190"/>
      <c r="AA26" s="190"/>
    </row>
    <row r="27" spans="1:27" s="53" customFormat="1" ht="12.75" customHeight="1">
      <c r="A27" s="80"/>
      <c r="B27" s="81"/>
      <c r="C27" s="82"/>
      <c r="D27" s="83"/>
      <c r="E27" s="90" t="s">
        <v>49</v>
      </c>
      <c r="F27" s="197" t="s">
        <v>143</v>
      </c>
      <c r="G27" s="91"/>
      <c r="H27" s="87"/>
      <c r="I27" s="148"/>
      <c r="J27" s="14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4.1</v>
      </c>
      <c r="K27" s="150"/>
      <c r="L27" s="89"/>
      <c r="M27" s="80"/>
      <c r="N27" s="81"/>
      <c r="O27" s="82"/>
      <c r="P27" s="83"/>
      <c r="Q27" s="90" t="s">
        <v>49</v>
      </c>
      <c r="R27" s="85" t="s">
        <v>158</v>
      </c>
      <c r="S27" s="91"/>
      <c r="T27" s="87"/>
      <c r="U27" s="148"/>
      <c r="V27" s="149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12.1</v>
      </c>
      <c r="W27" s="150"/>
      <c r="X27" s="190"/>
      <c r="AA27" s="190"/>
    </row>
    <row r="28" spans="1:27" s="53" customFormat="1" ht="12.75" customHeight="1">
      <c r="A28" s="80"/>
      <c r="B28" s="81"/>
      <c r="C28" s="82"/>
      <c r="D28" s="83"/>
      <c r="E28" s="90" t="s">
        <v>50</v>
      </c>
      <c r="F28" s="85" t="s">
        <v>124</v>
      </c>
      <c r="G28" s="86"/>
      <c r="H28" s="87"/>
      <c r="I28" s="151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10.1</v>
      </c>
      <c r="J28" s="149" t="str">
        <f>IF(J27="","","+")</f>
        <v>+</v>
      </c>
      <c r="K28" s="152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10.1</v>
      </c>
      <c r="L28" s="89"/>
      <c r="M28" s="80"/>
      <c r="N28" s="81"/>
      <c r="O28" s="82"/>
      <c r="P28" s="83"/>
      <c r="Q28" s="90" t="s">
        <v>50</v>
      </c>
      <c r="R28" s="85" t="s">
        <v>159</v>
      </c>
      <c r="S28" s="86"/>
      <c r="T28" s="87"/>
      <c r="U28" s="151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11.1</v>
      </c>
      <c r="V28" s="149" t="str">
        <f>IF(V27="","","+")</f>
        <v>+</v>
      </c>
      <c r="W28" s="152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9.1</v>
      </c>
      <c r="X28" s="190"/>
      <c r="AA28" s="190"/>
    </row>
    <row r="29" spans="1:27" s="53" customFormat="1" ht="12.75" customHeight="1">
      <c r="A29" s="80"/>
      <c r="B29" s="81"/>
      <c r="C29" s="82"/>
      <c r="D29" s="83"/>
      <c r="E29" s="84" t="s">
        <v>51</v>
      </c>
      <c r="F29" s="197" t="s">
        <v>144</v>
      </c>
      <c r="G29" s="86"/>
      <c r="H29" s="87"/>
      <c r="I29" s="148"/>
      <c r="J29" s="149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16.1</v>
      </c>
      <c r="K29" s="150"/>
      <c r="L29" s="89"/>
      <c r="M29" s="80"/>
      <c r="N29" s="81"/>
      <c r="O29" s="82"/>
      <c r="P29" s="83"/>
      <c r="Q29" s="84" t="s">
        <v>51</v>
      </c>
      <c r="R29" s="85" t="s">
        <v>160</v>
      </c>
      <c r="S29" s="86"/>
      <c r="T29" s="87"/>
      <c r="U29" s="148"/>
      <c r="V29" s="149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8.1</v>
      </c>
      <c r="W29" s="150"/>
      <c r="X29" s="190"/>
      <c r="AA29" s="190"/>
    </row>
    <row r="30" spans="1:27" s="53" customFormat="1" ht="12.75" customHeight="1">
      <c r="A30" s="92" t="s">
        <v>48</v>
      </c>
      <c r="B30" s="93" t="s">
        <v>153</v>
      </c>
      <c r="C30" s="82"/>
      <c r="D30" s="83"/>
      <c r="E30" s="94"/>
      <c r="F30" s="86"/>
      <c r="G30" s="84" t="s">
        <v>48</v>
      </c>
      <c r="H30" s="95" t="s">
        <v>145</v>
      </c>
      <c r="I30" s="86"/>
      <c r="J30" s="91"/>
      <c r="K30" s="88"/>
      <c r="L30" s="89"/>
      <c r="M30" s="92" t="s">
        <v>48</v>
      </c>
      <c r="N30" s="198" t="s">
        <v>169</v>
      </c>
      <c r="O30" s="82"/>
      <c r="P30" s="83"/>
      <c r="Q30" s="94"/>
      <c r="R30" s="86"/>
      <c r="S30" s="84" t="s">
        <v>48</v>
      </c>
      <c r="T30" s="95" t="s">
        <v>161</v>
      </c>
      <c r="U30" s="86"/>
      <c r="V30" s="91"/>
      <c r="W30" s="88"/>
      <c r="X30" s="190"/>
      <c r="AA30" s="190"/>
    </row>
    <row r="31" spans="1:27" s="53" customFormat="1" ht="12.75" customHeight="1">
      <c r="A31" s="96" t="s">
        <v>49</v>
      </c>
      <c r="B31" s="93" t="s">
        <v>154</v>
      </c>
      <c r="C31" s="97"/>
      <c r="D31" s="83"/>
      <c r="E31" s="94"/>
      <c r="F31" s="98"/>
      <c r="G31" s="90" t="s">
        <v>49</v>
      </c>
      <c r="H31" s="95" t="s">
        <v>146</v>
      </c>
      <c r="I31" s="86"/>
      <c r="J31" s="91"/>
      <c r="K31" s="88"/>
      <c r="L31" s="89"/>
      <c r="M31" s="96" t="s">
        <v>49</v>
      </c>
      <c r="N31" s="93" t="s">
        <v>170</v>
      </c>
      <c r="O31" s="97"/>
      <c r="P31" s="83"/>
      <c r="Q31" s="94"/>
      <c r="R31" s="98"/>
      <c r="S31" s="90" t="s">
        <v>49</v>
      </c>
      <c r="T31" s="95" t="s">
        <v>162</v>
      </c>
      <c r="U31" s="86"/>
      <c r="V31" s="91"/>
      <c r="W31" s="88"/>
      <c r="X31" s="190"/>
      <c r="AA31" s="190"/>
    </row>
    <row r="32" spans="1:27" s="53" customFormat="1" ht="12.75" customHeight="1">
      <c r="A32" s="96" t="s">
        <v>50</v>
      </c>
      <c r="B32" s="93" t="s">
        <v>155</v>
      </c>
      <c r="C32" s="82"/>
      <c r="D32" s="83"/>
      <c r="E32" s="94"/>
      <c r="F32" s="98"/>
      <c r="G32" s="90" t="s">
        <v>50</v>
      </c>
      <c r="H32" s="95" t="s">
        <v>147</v>
      </c>
      <c r="I32" s="86"/>
      <c r="J32" s="86"/>
      <c r="K32" s="88"/>
      <c r="L32" s="89"/>
      <c r="M32" s="96" t="s">
        <v>50</v>
      </c>
      <c r="N32" s="93" t="s">
        <v>171</v>
      </c>
      <c r="O32" s="82"/>
      <c r="P32" s="83"/>
      <c r="Q32" s="94"/>
      <c r="R32" s="98"/>
      <c r="S32" s="90" t="s">
        <v>50</v>
      </c>
      <c r="T32" s="95" t="s">
        <v>163</v>
      </c>
      <c r="U32" s="86"/>
      <c r="V32" s="86"/>
      <c r="W32" s="88"/>
      <c r="X32" s="190"/>
      <c r="AA32" s="190"/>
    </row>
    <row r="33" spans="1:27" s="53" customFormat="1" ht="12.75" customHeight="1">
      <c r="A33" s="92" t="s">
        <v>51</v>
      </c>
      <c r="B33" s="93" t="s">
        <v>156</v>
      </c>
      <c r="C33" s="97"/>
      <c r="D33" s="83"/>
      <c r="E33" s="94"/>
      <c r="F33" s="86"/>
      <c r="G33" s="84" t="s">
        <v>51</v>
      </c>
      <c r="H33" s="95" t="s">
        <v>148</v>
      </c>
      <c r="I33" s="86"/>
      <c r="J33" s="99" t="s">
        <v>55</v>
      </c>
      <c r="K33" s="88"/>
      <c r="L33" s="89"/>
      <c r="M33" s="92" t="s">
        <v>51</v>
      </c>
      <c r="N33" s="93" t="s">
        <v>172</v>
      </c>
      <c r="O33" s="97"/>
      <c r="P33" s="83"/>
      <c r="Q33" s="94"/>
      <c r="R33" s="86"/>
      <c r="S33" s="84" t="s">
        <v>51</v>
      </c>
      <c r="T33" s="95" t="s">
        <v>164</v>
      </c>
      <c r="U33" s="86"/>
      <c r="V33" s="99" t="s">
        <v>55</v>
      </c>
      <c r="W33" s="88"/>
      <c r="X33" s="190"/>
      <c r="AA33" s="190"/>
    </row>
    <row r="34" spans="1:27" s="53" customFormat="1" ht="12.75" customHeight="1">
      <c r="A34" s="100"/>
      <c r="B34" s="97"/>
      <c r="C34" s="97"/>
      <c r="D34" s="83"/>
      <c r="E34" s="84" t="s">
        <v>48</v>
      </c>
      <c r="F34" s="85" t="s">
        <v>149</v>
      </c>
      <c r="G34" s="86"/>
      <c r="H34" s="101"/>
      <c r="I34" s="102" t="s">
        <v>52</v>
      </c>
      <c r="J34" s="143" t="s">
        <v>382</v>
      </c>
      <c r="K34" s="88"/>
      <c r="L34" s="89"/>
      <c r="M34" s="100"/>
      <c r="N34" s="97"/>
      <c r="O34" s="97"/>
      <c r="P34" s="83"/>
      <c r="Q34" s="84" t="s">
        <v>48</v>
      </c>
      <c r="R34" s="85" t="s">
        <v>165</v>
      </c>
      <c r="S34" s="86"/>
      <c r="T34" s="101"/>
      <c r="U34" s="102" t="s">
        <v>52</v>
      </c>
      <c r="V34" s="143" t="s">
        <v>385</v>
      </c>
      <c r="W34" s="88"/>
      <c r="X34" s="190"/>
      <c r="AA34" s="190"/>
    </row>
    <row r="35" spans="1:27" s="53" customFormat="1" ht="12.75" customHeight="1">
      <c r="A35" s="80"/>
      <c r="B35" s="103" t="s">
        <v>56</v>
      </c>
      <c r="C35" s="82"/>
      <c r="D35" s="83"/>
      <c r="E35" s="90" t="s">
        <v>49</v>
      </c>
      <c r="F35" s="85" t="s">
        <v>150</v>
      </c>
      <c r="G35" s="86"/>
      <c r="H35" s="87"/>
      <c r="I35" s="102" t="s">
        <v>46</v>
      </c>
      <c r="J35" s="144" t="s">
        <v>382</v>
      </c>
      <c r="K35" s="88"/>
      <c r="L35" s="89"/>
      <c r="M35" s="80"/>
      <c r="N35" s="103" t="s">
        <v>56</v>
      </c>
      <c r="O35" s="82"/>
      <c r="P35" s="83"/>
      <c r="Q35" s="90" t="s">
        <v>49</v>
      </c>
      <c r="R35" s="85" t="s">
        <v>166</v>
      </c>
      <c r="S35" s="86"/>
      <c r="T35" s="87"/>
      <c r="U35" s="102" t="s">
        <v>46</v>
      </c>
      <c r="V35" s="144" t="s">
        <v>387</v>
      </c>
      <c r="W35" s="88"/>
      <c r="X35" s="190"/>
      <c r="AA35" s="190"/>
    </row>
    <row r="36" spans="1:27" s="53" customFormat="1" ht="12.75" customHeight="1">
      <c r="A36" s="80"/>
      <c r="B36" s="103" t="s">
        <v>384</v>
      </c>
      <c r="C36" s="82"/>
      <c r="D36" s="83"/>
      <c r="E36" s="90" t="s">
        <v>50</v>
      </c>
      <c r="F36" s="85" t="s">
        <v>151</v>
      </c>
      <c r="G36" s="91"/>
      <c r="H36" s="87"/>
      <c r="I36" s="102" t="s">
        <v>54</v>
      </c>
      <c r="J36" s="144" t="s">
        <v>383</v>
      </c>
      <c r="K36" s="88"/>
      <c r="L36" s="89"/>
      <c r="M36" s="80"/>
      <c r="N36" s="103" t="s">
        <v>388</v>
      </c>
      <c r="O36" s="82"/>
      <c r="P36" s="83"/>
      <c r="Q36" s="90" t="s">
        <v>50</v>
      </c>
      <c r="R36" s="85" t="s">
        <v>167</v>
      </c>
      <c r="S36" s="91"/>
      <c r="T36" s="87"/>
      <c r="U36" s="102" t="s">
        <v>54</v>
      </c>
      <c r="V36" s="144" t="s">
        <v>386</v>
      </c>
      <c r="W36" s="88"/>
      <c r="X36" s="190"/>
      <c r="AA36" s="190"/>
    </row>
    <row r="37" spans="1:27" s="53" customFormat="1" ht="12.75" customHeight="1">
      <c r="A37" s="104"/>
      <c r="B37" s="105"/>
      <c r="C37" s="105"/>
      <c r="D37" s="83"/>
      <c r="E37" s="84" t="s">
        <v>51</v>
      </c>
      <c r="F37" s="93" t="s">
        <v>152</v>
      </c>
      <c r="G37" s="105"/>
      <c r="H37" s="105"/>
      <c r="I37" s="106" t="s">
        <v>53</v>
      </c>
      <c r="J37" s="144" t="s">
        <v>383</v>
      </c>
      <c r="K37" s="107"/>
      <c r="L37" s="108"/>
      <c r="M37" s="104"/>
      <c r="N37" s="105"/>
      <c r="O37" s="105"/>
      <c r="P37" s="83"/>
      <c r="Q37" s="84" t="s">
        <v>51</v>
      </c>
      <c r="R37" s="198" t="s">
        <v>168</v>
      </c>
      <c r="S37" s="105"/>
      <c r="T37" s="105"/>
      <c r="U37" s="106" t="s">
        <v>53</v>
      </c>
      <c r="V37" s="144" t="s">
        <v>386</v>
      </c>
      <c r="W37" s="107"/>
      <c r="X37" s="190"/>
      <c r="AA37" s="190"/>
    </row>
    <row r="38" spans="1:23" ht="4.5" customHeight="1">
      <c r="A38" s="109"/>
      <c r="B38" s="110"/>
      <c r="C38" s="111"/>
      <c r="D38" s="112"/>
      <c r="E38" s="113"/>
      <c r="F38" s="114"/>
      <c r="G38" s="115"/>
      <c r="H38" s="115"/>
      <c r="I38" s="111"/>
      <c r="J38" s="110"/>
      <c r="K38" s="116"/>
      <c r="L38" s="117"/>
      <c r="M38" s="109"/>
      <c r="N38" s="110"/>
      <c r="O38" s="111"/>
      <c r="P38" s="112"/>
      <c r="Q38" s="113"/>
      <c r="R38" s="114"/>
      <c r="S38" s="115"/>
      <c r="T38" s="115"/>
      <c r="U38" s="111"/>
      <c r="V38" s="110"/>
      <c r="W38" s="116"/>
    </row>
    <row r="39" spans="1:29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  <c r="X39" s="203" t="s">
        <v>62</v>
      </c>
      <c r="Y39" s="204"/>
      <c r="Z39" s="200"/>
      <c r="AA39" s="205" t="s">
        <v>63</v>
      </c>
      <c r="AB39" s="201"/>
      <c r="AC39" s="202"/>
    </row>
    <row r="40" spans="1:29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  <c r="X40" s="191" t="s">
        <v>61</v>
      </c>
      <c r="Y40" s="199" t="s">
        <v>66</v>
      </c>
      <c r="Z40" s="200"/>
      <c r="AA40" s="191" t="s">
        <v>61</v>
      </c>
      <c r="AB40" s="201" t="s">
        <v>66</v>
      </c>
      <c r="AC40" s="202"/>
    </row>
    <row r="41" spans="1:29" ht="16.5" customHeight="1">
      <c r="A41" s="173">
        <v>0</v>
      </c>
      <c r="B41" s="166">
        <v>1</v>
      </c>
      <c r="C41" s="167">
        <v>1</v>
      </c>
      <c r="D41" s="174" t="s">
        <v>88</v>
      </c>
      <c r="E41" s="168" t="s">
        <v>53</v>
      </c>
      <c r="F41" s="176">
        <v>9</v>
      </c>
      <c r="G41" s="175"/>
      <c r="H41" s="175">
        <v>110</v>
      </c>
      <c r="I41" s="170">
        <v>2</v>
      </c>
      <c r="J41" s="171">
        <v>3</v>
      </c>
      <c r="K41" s="26">
        <v>0</v>
      </c>
      <c r="L41" s="9"/>
      <c r="M41" s="177">
        <v>-1.25</v>
      </c>
      <c r="N41" s="178">
        <v>0</v>
      </c>
      <c r="O41" s="167">
        <v>3</v>
      </c>
      <c r="P41" s="180" t="s">
        <v>90</v>
      </c>
      <c r="Q41" s="181" t="s">
        <v>46</v>
      </c>
      <c r="R41" s="182">
        <v>7</v>
      </c>
      <c r="S41" s="183">
        <v>90</v>
      </c>
      <c r="T41" s="183"/>
      <c r="U41" s="170">
        <v>4</v>
      </c>
      <c r="V41" s="179">
        <v>4</v>
      </c>
      <c r="W41" s="137">
        <v>1.25</v>
      </c>
      <c r="X41" s="192" t="str">
        <f>C41&amp;"+"&amp;I41</f>
        <v>1+2</v>
      </c>
      <c r="Y41" s="161">
        <f>IF(AND(G41&gt;0,G41&lt;1),2*G41,MATCH(A41,{-40000,-0.4999999999,0.5,40000},1)-1)</f>
        <v>1</v>
      </c>
      <c r="Z41" s="158">
        <f>IF(AND(H41&gt;0,H41&lt;1),2*H41,MATCH(K41,{-40000,-0.4999999999,0.5,40000},1)-1)</f>
        <v>1</v>
      </c>
      <c r="AA41" s="192" t="str">
        <f>O41&amp;"+"&amp;U41</f>
        <v>3+4</v>
      </c>
      <c r="AB41" s="161">
        <f>IF(AND(S41&gt;0,S41&lt;1),2*S41,MATCH(M41,{-40000,-0.4999999999,0.5,40000},1)-1)</f>
        <v>0</v>
      </c>
      <c r="AC41" s="158">
        <f>IF(AND(T41&gt;0,T41&lt;1),2*T41,MATCH(W41,{-40000,-0.4999999999,0.5,40000},1)-1)</f>
        <v>2</v>
      </c>
    </row>
    <row r="42" spans="1:29" ht="16.5" customHeight="1">
      <c r="A42" s="173">
        <v>0</v>
      </c>
      <c r="B42" s="166">
        <v>1</v>
      </c>
      <c r="C42" s="167">
        <v>3</v>
      </c>
      <c r="D42" s="174" t="s">
        <v>88</v>
      </c>
      <c r="E42" s="168" t="s">
        <v>53</v>
      </c>
      <c r="F42" s="169">
        <v>9</v>
      </c>
      <c r="G42" s="175"/>
      <c r="H42" s="175">
        <v>110</v>
      </c>
      <c r="I42" s="167">
        <v>6</v>
      </c>
      <c r="J42" s="171">
        <v>3</v>
      </c>
      <c r="K42" s="26">
        <v>0</v>
      </c>
      <c r="L42" s="9"/>
      <c r="M42" s="177">
        <v>-1.25</v>
      </c>
      <c r="N42" s="178">
        <v>2</v>
      </c>
      <c r="O42" s="167">
        <v>1</v>
      </c>
      <c r="P42" s="180" t="s">
        <v>90</v>
      </c>
      <c r="Q42" s="181" t="s">
        <v>54</v>
      </c>
      <c r="R42" s="184">
        <v>6</v>
      </c>
      <c r="S42" s="183">
        <v>100</v>
      </c>
      <c r="T42" s="183"/>
      <c r="U42" s="167">
        <v>5</v>
      </c>
      <c r="V42" s="179">
        <v>2</v>
      </c>
      <c r="W42" s="137">
        <v>1.25</v>
      </c>
      <c r="X42" s="193" t="str">
        <f>C42&amp;"+"&amp;I42</f>
        <v>3+6</v>
      </c>
      <c r="Y42" s="162">
        <f>IF(AND(G42&gt;0,G42&lt;1),2*G42,MATCH(A42,{-40000,-0.4999999999,0.5,40000},1)-1)</f>
        <v>1</v>
      </c>
      <c r="Z42" s="159">
        <f>IF(AND(H42&gt;0,H42&lt;1),2*H42,MATCH(K42,{-40000,-0.4999999999,0.5,40000},1)-1)</f>
        <v>1</v>
      </c>
      <c r="AA42" s="193" t="str">
        <f>O42&amp;"+"&amp;U42</f>
        <v>1+5</v>
      </c>
      <c r="AB42" s="162">
        <f>IF(AND(S42&gt;0,S42&lt;1),2*S42,MATCH(M42,{-40000,-0.4999999999,0.5,40000},1)-1)</f>
        <v>0</v>
      </c>
      <c r="AC42" s="159">
        <f>IF(AND(T42&gt;0,T42&lt;1),2*T42,MATCH(W42,{-40000,-0.4999999999,0.5,40000},1)-1)</f>
        <v>2</v>
      </c>
    </row>
    <row r="43" spans="1:29" ht="16.5" customHeight="1">
      <c r="A43" s="173">
        <v>0</v>
      </c>
      <c r="B43" s="166">
        <v>4</v>
      </c>
      <c r="C43" s="167">
        <v>4</v>
      </c>
      <c r="D43" s="174" t="s">
        <v>89</v>
      </c>
      <c r="E43" s="168" t="s">
        <v>52</v>
      </c>
      <c r="F43" s="176">
        <v>7</v>
      </c>
      <c r="G43" s="175"/>
      <c r="H43" s="175">
        <v>100</v>
      </c>
      <c r="I43" s="167">
        <v>5</v>
      </c>
      <c r="J43" s="171">
        <v>0</v>
      </c>
      <c r="K43" s="26">
        <v>0</v>
      </c>
      <c r="L43" s="9"/>
      <c r="M43" s="177">
        <v>3.75</v>
      </c>
      <c r="N43" s="178">
        <v>4</v>
      </c>
      <c r="O43" s="167">
        <v>2</v>
      </c>
      <c r="P43" s="180" t="s">
        <v>90</v>
      </c>
      <c r="Q43" s="181" t="s">
        <v>54</v>
      </c>
      <c r="R43" s="182">
        <v>4</v>
      </c>
      <c r="S43" s="183">
        <v>300</v>
      </c>
      <c r="T43" s="183"/>
      <c r="U43" s="167">
        <v>6</v>
      </c>
      <c r="V43" s="179">
        <v>0</v>
      </c>
      <c r="W43" s="137">
        <v>-3.75</v>
      </c>
      <c r="X43" s="194" t="str">
        <f>C43&amp;"+"&amp;I43</f>
        <v>4+5</v>
      </c>
      <c r="Y43" s="163">
        <f>IF(AND(G43&gt;0,G43&lt;1),2*G43,MATCH(A43,{-40000,-0.4999999999,0.5,40000},1)-1)</f>
        <v>1</v>
      </c>
      <c r="Z43" s="160">
        <f>IF(AND(H43&gt;0,H43&lt;1),2*H43,MATCH(K43,{-40000,-0.4999999999,0.5,40000},1)-1)</f>
        <v>1</v>
      </c>
      <c r="AA43" s="194" t="str">
        <f>O43&amp;"+"&amp;U43</f>
        <v>2+6</v>
      </c>
      <c r="AB43" s="163">
        <f>IF(AND(S43&gt;0,S43&lt;1),2*S43,MATCH(M43,{-40000,-0.4999999999,0.5,40000},1)-1)</f>
        <v>2</v>
      </c>
      <c r="AC43" s="160">
        <f>IF(AND(T43&gt;0,T43&lt;1),2*T43,MATCH(W43,{-40000,-0.4999999999,0.5,40000},1)-1)</f>
        <v>0</v>
      </c>
    </row>
    <row r="44" spans="1:27" s="54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  <c r="X44" s="195"/>
      <c r="AA44" s="195"/>
    </row>
    <row r="45" spans="1:27" s="54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  <c r="X45" s="195"/>
      <c r="AA45" s="195"/>
    </row>
    <row r="46" spans="1:27" s="54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  <c r="X46" s="195"/>
      <c r="AA46" s="195"/>
    </row>
    <row r="47" spans="1:27" s="54" customFormat="1" ht="4.5" customHeight="1">
      <c r="A47" s="72"/>
      <c r="B47" s="73"/>
      <c r="C47" s="74"/>
      <c r="D47" s="75"/>
      <c r="E47" s="76"/>
      <c r="F47" s="77"/>
      <c r="G47" s="78"/>
      <c r="H47" s="78"/>
      <c r="I47" s="74"/>
      <c r="J47" s="73"/>
      <c r="K47" s="79"/>
      <c r="L47" s="67"/>
      <c r="M47" s="72"/>
      <c r="N47" s="73"/>
      <c r="O47" s="74"/>
      <c r="P47" s="75"/>
      <c r="Q47" s="76"/>
      <c r="R47" s="77"/>
      <c r="S47" s="78"/>
      <c r="T47" s="78"/>
      <c r="U47" s="74"/>
      <c r="V47" s="73"/>
      <c r="W47" s="79"/>
      <c r="X47" s="195"/>
      <c r="AA47" s="195"/>
    </row>
    <row r="48" spans="1:27" s="53" customFormat="1" ht="12.75" customHeight="1">
      <c r="A48" s="80"/>
      <c r="B48" s="81"/>
      <c r="C48" s="82"/>
      <c r="D48" s="83"/>
      <c r="E48" s="84" t="s">
        <v>48</v>
      </c>
      <c r="F48" s="197" t="s">
        <v>173</v>
      </c>
      <c r="G48" s="86"/>
      <c r="H48" s="87"/>
      <c r="I48" s="145"/>
      <c r="J48" s="146"/>
      <c r="K48" s="147"/>
      <c r="L48" s="89"/>
      <c r="M48" s="80"/>
      <c r="N48" s="81"/>
      <c r="O48" s="82"/>
      <c r="P48" s="83"/>
      <c r="Q48" s="84" t="s">
        <v>48</v>
      </c>
      <c r="R48" s="85" t="s">
        <v>189</v>
      </c>
      <c r="S48" s="86"/>
      <c r="T48" s="87"/>
      <c r="U48" s="145"/>
      <c r="V48" s="146"/>
      <c r="W48" s="147"/>
      <c r="X48" s="190"/>
      <c r="AA48" s="190"/>
    </row>
    <row r="49" spans="1:27" s="53" customFormat="1" ht="12.75" customHeight="1">
      <c r="A49" s="80"/>
      <c r="B49" s="81"/>
      <c r="C49" s="82"/>
      <c r="D49" s="83"/>
      <c r="E49" s="90" t="s">
        <v>49</v>
      </c>
      <c r="F49" s="85" t="s">
        <v>174</v>
      </c>
      <c r="G49" s="91"/>
      <c r="H49" s="87"/>
      <c r="I49" s="148"/>
      <c r="J49" s="14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3.1</v>
      </c>
      <c r="K49" s="150"/>
      <c r="L49" s="89"/>
      <c r="M49" s="80"/>
      <c r="N49" s="81"/>
      <c r="O49" s="82"/>
      <c r="P49" s="83"/>
      <c r="Q49" s="90" t="s">
        <v>49</v>
      </c>
      <c r="R49" s="85" t="s">
        <v>8</v>
      </c>
      <c r="S49" s="91"/>
      <c r="T49" s="87"/>
      <c r="U49" s="148"/>
      <c r="V49" s="149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7.1</v>
      </c>
      <c r="W49" s="150"/>
      <c r="X49" s="190"/>
      <c r="AA49" s="190"/>
    </row>
    <row r="50" spans="1:27" s="53" customFormat="1" ht="12.75" customHeight="1">
      <c r="A50" s="80"/>
      <c r="B50" s="81"/>
      <c r="C50" s="82"/>
      <c r="D50" s="83"/>
      <c r="E50" s="90" t="s">
        <v>50</v>
      </c>
      <c r="F50" s="85" t="s">
        <v>175</v>
      </c>
      <c r="G50" s="86"/>
      <c r="H50" s="87"/>
      <c r="I50" s="151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9.1</v>
      </c>
      <c r="J50" s="149" t="str">
        <f>IF(J49="","","+")</f>
        <v>+</v>
      </c>
      <c r="K50" s="152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L50" s="89"/>
      <c r="M50" s="80"/>
      <c r="N50" s="81"/>
      <c r="O50" s="82"/>
      <c r="P50" s="83"/>
      <c r="Q50" s="90" t="s">
        <v>50</v>
      </c>
      <c r="R50" s="85" t="s">
        <v>190</v>
      </c>
      <c r="S50" s="86"/>
      <c r="T50" s="87"/>
      <c r="U50" s="151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13.1</v>
      </c>
      <c r="V50" s="149" t="str">
        <f>IF(V49="","","+")</f>
        <v>+</v>
      </c>
      <c r="W50" s="152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10.1</v>
      </c>
      <c r="X50" s="190"/>
      <c r="AA50" s="190"/>
    </row>
    <row r="51" spans="1:27" s="53" customFormat="1" ht="12.75" customHeight="1">
      <c r="A51" s="80"/>
      <c r="B51" s="81"/>
      <c r="C51" s="82"/>
      <c r="D51" s="83"/>
      <c r="E51" s="84" t="s">
        <v>51</v>
      </c>
      <c r="F51" s="85" t="s">
        <v>176</v>
      </c>
      <c r="G51" s="86"/>
      <c r="H51" s="87"/>
      <c r="I51" s="148"/>
      <c r="J51" s="149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15.1</v>
      </c>
      <c r="K51" s="150"/>
      <c r="L51" s="89"/>
      <c r="M51" s="80"/>
      <c r="N51" s="81"/>
      <c r="O51" s="82"/>
      <c r="P51" s="83"/>
      <c r="Q51" s="84" t="s">
        <v>51</v>
      </c>
      <c r="R51" s="85" t="s">
        <v>191</v>
      </c>
      <c r="S51" s="86"/>
      <c r="T51" s="87"/>
      <c r="U51" s="148"/>
      <c r="V51" s="149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10.1</v>
      </c>
      <c r="W51" s="150"/>
      <c r="X51" s="190"/>
      <c r="AA51" s="190"/>
    </row>
    <row r="52" spans="1:27" s="53" customFormat="1" ht="12.75" customHeight="1">
      <c r="A52" s="92" t="s">
        <v>48</v>
      </c>
      <c r="B52" s="93" t="s">
        <v>185</v>
      </c>
      <c r="C52" s="82"/>
      <c r="D52" s="83"/>
      <c r="E52" s="94"/>
      <c r="F52" s="86"/>
      <c r="G52" s="84" t="s">
        <v>48</v>
      </c>
      <c r="H52" s="95" t="s">
        <v>177</v>
      </c>
      <c r="I52" s="86"/>
      <c r="J52" s="91"/>
      <c r="K52" s="88"/>
      <c r="L52" s="89"/>
      <c r="M52" s="92" t="s">
        <v>48</v>
      </c>
      <c r="N52" s="93" t="s">
        <v>199</v>
      </c>
      <c r="O52" s="82"/>
      <c r="P52" s="83"/>
      <c r="Q52" s="94"/>
      <c r="R52" s="86"/>
      <c r="S52" s="84" t="s">
        <v>48</v>
      </c>
      <c r="T52" s="95" t="s">
        <v>133</v>
      </c>
      <c r="U52" s="86"/>
      <c r="V52" s="91"/>
      <c r="W52" s="88"/>
      <c r="X52" s="190"/>
      <c r="AA52" s="190"/>
    </row>
    <row r="53" spans="1:27" s="53" customFormat="1" ht="12.75" customHeight="1">
      <c r="A53" s="96" t="s">
        <v>49</v>
      </c>
      <c r="B53" s="93" t="s">
        <v>186</v>
      </c>
      <c r="C53" s="97"/>
      <c r="D53" s="83"/>
      <c r="E53" s="94"/>
      <c r="F53" s="98"/>
      <c r="G53" s="90" t="s">
        <v>49</v>
      </c>
      <c r="H53" s="95" t="s">
        <v>178</v>
      </c>
      <c r="I53" s="86"/>
      <c r="J53" s="91"/>
      <c r="K53" s="88"/>
      <c r="L53" s="89"/>
      <c r="M53" s="96" t="s">
        <v>49</v>
      </c>
      <c r="N53" s="93" t="s">
        <v>200</v>
      </c>
      <c r="O53" s="97"/>
      <c r="P53" s="83"/>
      <c r="Q53" s="94"/>
      <c r="R53" s="98"/>
      <c r="S53" s="90" t="s">
        <v>49</v>
      </c>
      <c r="T53" s="95" t="s">
        <v>192</v>
      </c>
      <c r="U53" s="86"/>
      <c r="V53" s="91"/>
      <c r="W53" s="88"/>
      <c r="X53" s="190"/>
      <c r="AA53" s="190"/>
    </row>
    <row r="54" spans="1:27" s="53" customFormat="1" ht="12.75" customHeight="1">
      <c r="A54" s="96" t="s">
        <v>50</v>
      </c>
      <c r="B54" s="93" t="s">
        <v>187</v>
      </c>
      <c r="C54" s="82"/>
      <c r="D54" s="83"/>
      <c r="E54" s="94"/>
      <c r="F54" s="98"/>
      <c r="G54" s="90" t="s">
        <v>50</v>
      </c>
      <c r="H54" s="95" t="s">
        <v>179</v>
      </c>
      <c r="I54" s="86"/>
      <c r="J54" s="86"/>
      <c r="K54" s="88"/>
      <c r="L54" s="89"/>
      <c r="M54" s="96" t="s">
        <v>50</v>
      </c>
      <c r="N54" s="93" t="s">
        <v>201</v>
      </c>
      <c r="O54" s="82"/>
      <c r="P54" s="83"/>
      <c r="Q54" s="94"/>
      <c r="R54" s="98"/>
      <c r="S54" s="90" t="s">
        <v>50</v>
      </c>
      <c r="T54" s="196" t="s">
        <v>193</v>
      </c>
      <c r="U54" s="86"/>
      <c r="V54" s="86"/>
      <c r="W54" s="88"/>
      <c r="X54" s="190"/>
      <c r="AA54" s="190"/>
    </row>
    <row r="55" spans="1:27" s="53" customFormat="1" ht="12.75" customHeight="1">
      <c r="A55" s="92" t="s">
        <v>51</v>
      </c>
      <c r="B55" s="93" t="s">
        <v>188</v>
      </c>
      <c r="C55" s="97"/>
      <c r="D55" s="83"/>
      <c r="E55" s="94"/>
      <c r="F55" s="86"/>
      <c r="G55" s="84" t="s">
        <v>51</v>
      </c>
      <c r="H55" s="95" t="s">
        <v>180</v>
      </c>
      <c r="I55" s="86"/>
      <c r="J55" s="99" t="s">
        <v>55</v>
      </c>
      <c r="K55" s="88"/>
      <c r="L55" s="89"/>
      <c r="M55" s="92" t="s">
        <v>51</v>
      </c>
      <c r="N55" s="93" t="s">
        <v>202</v>
      </c>
      <c r="O55" s="97"/>
      <c r="P55" s="83"/>
      <c r="Q55" s="94"/>
      <c r="R55" s="86"/>
      <c r="S55" s="84" t="s">
        <v>51</v>
      </c>
      <c r="T55" s="95" t="s">
        <v>194</v>
      </c>
      <c r="U55" s="86"/>
      <c r="V55" s="99" t="s">
        <v>55</v>
      </c>
      <c r="W55" s="88"/>
      <c r="X55" s="190"/>
      <c r="AA55" s="190"/>
    </row>
    <row r="56" spans="1:27" s="53" customFormat="1" ht="12.75" customHeight="1">
      <c r="A56" s="100"/>
      <c r="B56" s="97"/>
      <c r="C56" s="97"/>
      <c r="D56" s="83"/>
      <c r="E56" s="84" t="s">
        <v>48</v>
      </c>
      <c r="F56" s="85" t="s">
        <v>181</v>
      </c>
      <c r="G56" s="86"/>
      <c r="H56" s="101"/>
      <c r="I56" s="102" t="s">
        <v>52</v>
      </c>
      <c r="J56" s="143" t="s">
        <v>389</v>
      </c>
      <c r="K56" s="88"/>
      <c r="L56" s="89"/>
      <c r="M56" s="100"/>
      <c r="N56" s="97"/>
      <c r="O56" s="97"/>
      <c r="P56" s="83"/>
      <c r="Q56" s="84" t="s">
        <v>48</v>
      </c>
      <c r="R56" s="85" t="s">
        <v>195</v>
      </c>
      <c r="S56" s="86"/>
      <c r="T56" s="101"/>
      <c r="U56" s="102" t="s">
        <v>52</v>
      </c>
      <c r="V56" s="143" t="s">
        <v>393</v>
      </c>
      <c r="W56" s="88"/>
      <c r="X56" s="190"/>
      <c r="AA56" s="190"/>
    </row>
    <row r="57" spans="1:27" s="53" customFormat="1" ht="12.75" customHeight="1">
      <c r="A57" s="80"/>
      <c r="B57" s="103" t="s">
        <v>56</v>
      </c>
      <c r="C57" s="82"/>
      <c r="D57" s="83"/>
      <c r="E57" s="90" t="s">
        <v>49</v>
      </c>
      <c r="F57" s="85" t="s">
        <v>182</v>
      </c>
      <c r="G57" s="86"/>
      <c r="H57" s="87"/>
      <c r="I57" s="102" t="s">
        <v>46</v>
      </c>
      <c r="J57" s="144" t="s">
        <v>389</v>
      </c>
      <c r="K57" s="88"/>
      <c r="L57" s="89"/>
      <c r="M57" s="80"/>
      <c r="N57" s="103" t="s">
        <v>56</v>
      </c>
      <c r="O57" s="82"/>
      <c r="P57" s="83"/>
      <c r="Q57" s="90" t="s">
        <v>49</v>
      </c>
      <c r="R57" s="85" t="s">
        <v>196</v>
      </c>
      <c r="S57" s="86"/>
      <c r="T57" s="87"/>
      <c r="U57" s="102" t="s">
        <v>46</v>
      </c>
      <c r="V57" s="144" t="s">
        <v>395</v>
      </c>
      <c r="W57" s="88"/>
      <c r="X57" s="190"/>
      <c r="AA57" s="190"/>
    </row>
    <row r="58" spans="1:27" s="53" customFormat="1" ht="12.75" customHeight="1">
      <c r="A58" s="80"/>
      <c r="B58" s="103" t="s">
        <v>392</v>
      </c>
      <c r="C58" s="82"/>
      <c r="D58" s="83"/>
      <c r="E58" s="90" t="s">
        <v>50</v>
      </c>
      <c r="F58" s="85" t="s">
        <v>183</v>
      </c>
      <c r="G58" s="91"/>
      <c r="H58" s="87"/>
      <c r="I58" s="102" t="s">
        <v>54</v>
      </c>
      <c r="J58" s="144" t="s">
        <v>390</v>
      </c>
      <c r="K58" s="88"/>
      <c r="L58" s="89"/>
      <c r="M58" s="80"/>
      <c r="N58" s="103" t="s">
        <v>396</v>
      </c>
      <c r="O58" s="82"/>
      <c r="P58" s="83"/>
      <c r="Q58" s="90" t="s">
        <v>50</v>
      </c>
      <c r="R58" s="85" t="s">
        <v>197</v>
      </c>
      <c r="S58" s="91"/>
      <c r="T58" s="87"/>
      <c r="U58" s="102" t="s">
        <v>54</v>
      </c>
      <c r="V58" s="144" t="s">
        <v>394</v>
      </c>
      <c r="W58" s="88"/>
      <c r="X58" s="190"/>
      <c r="AA58" s="190"/>
    </row>
    <row r="59" spans="1:27" s="53" customFormat="1" ht="12.75" customHeight="1">
      <c r="A59" s="104"/>
      <c r="B59" s="105"/>
      <c r="C59" s="105"/>
      <c r="D59" s="83"/>
      <c r="E59" s="84" t="s">
        <v>51</v>
      </c>
      <c r="F59" s="93" t="s">
        <v>184</v>
      </c>
      <c r="G59" s="105"/>
      <c r="H59" s="105"/>
      <c r="I59" s="106" t="s">
        <v>53</v>
      </c>
      <c r="J59" s="144" t="s">
        <v>391</v>
      </c>
      <c r="K59" s="107"/>
      <c r="L59" s="108"/>
      <c r="M59" s="104"/>
      <c r="N59" s="105"/>
      <c r="O59" s="105"/>
      <c r="P59" s="83"/>
      <c r="Q59" s="84" t="s">
        <v>51</v>
      </c>
      <c r="R59" s="93" t="s">
        <v>198</v>
      </c>
      <c r="S59" s="105"/>
      <c r="T59" s="105"/>
      <c r="U59" s="106" t="s">
        <v>53</v>
      </c>
      <c r="V59" s="144" t="s">
        <v>394</v>
      </c>
      <c r="W59" s="107"/>
      <c r="X59" s="190"/>
      <c r="AA59" s="190"/>
    </row>
    <row r="60" spans="1:23" ht="4.5" customHeight="1">
      <c r="A60" s="109"/>
      <c r="B60" s="110"/>
      <c r="C60" s="111"/>
      <c r="D60" s="112"/>
      <c r="E60" s="113"/>
      <c r="F60" s="114"/>
      <c r="G60" s="115"/>
      <c r="H60" s="115"/>
      <c r="I60" s="111"/>
      <c r="J60" s="110"/>
      <c r="K60" s="116"/>
      <c r="L60" s="117"/>
      <c r="M60" s="109"/>
      <c r="N60" s="110"/>
      <c r="O60" s="111"/>
      <c r="P60" s="112"/>
      <c r="Q60" s="113"/>
      <c r="R60" s="114"/>
      <c r="S60" s="115"/>
      <c r="T60" s="115"/>
      <c r="U60" s="111"/>
      <c r="V60" s="110"/>
      <c r="W60" s="116"/>
    </row>
    <row r="61" spans="1:29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  <c r="X61" s="203" t="s">
        <v>62</v>
      </c>
      <c r="Y61" s="204"/>
      <c r="Z61" s="200"/>
      <c r="AA61" s="205" t="s">
        <v>63</v>
      </c>
      <c r="AB61" s="201"/>
      <c r="AC61" s="202"/>
    </row>
    <row r="62" spans="1:29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  <c r="X62" s="191" t="s">
        <v>61</v>
      </c>
      <c r="Y62" s="199" t="s">
        <v>66</v>
      </c>
      <c r="Z62" s="200"/>
      <c r="AA62" s="191" t="s">
        <v>61</v>
      </c>
      <c r="AB62" s="201" t="s">
        <v>66</v>
      </c>
      <c r="AC62" s="202"/>
    </row>
    <row r="63" spans="1:29" ht="16.5" customHeight="1">
      <c r="A63" s="173">
        <v>-1</v>
      </c>
      <c r="B63" s="166">
        <v>1</v>
      </c>
      <c r="C63" s="167">
        <v>3</v>
      </c>
      <c r="D63" s="185" t="s">
        <v>87</v>
      </c>
      <c r="E63" s="181" t="s">
        <v>53</v>
      </c>
      <c r="F63" s="182">
        <v>8</v>
      </c>
      <c r="G63" s="183"/>
      <c r="H63" s="183">
        <v>110</v>
      </c>
      <c r="I63" s="170">
        <v>4</v>
      </c>
      <c r="J63" s="171">
        <v>3</v>
      </c>
      <c r="K63" s="26">
        <v>1</v>
      </c>
      <c r="L63" s="9"/>
      <c r="M63" s="177">
        <v>11</v>
      </c>
      <c r="N63" s="178">
        <v>4</v>
      </c>
      <c r="O63" s="167">
        <v>3</v>
      </c>
      <c r="P63" s="174" t="s">
        <v>86</v>
      </c>
      <c r="Q63" s="168" t="s">
        <v>54</v>
      </c>
      <c r="R63" s="176">
        <v>8</v>
      </c>
      <c r="S63" s="175">
        <v>200</v>
      </c>
      <c r="T63" s="175"/>
      <c r="U63" s="170">
        <v>4</v>
      </c>
      <c r="V63" s="179">
        <v>0</v>
      </c>
      <c r="W63" s="137">
        <v>-11</v>
      </c>
      <c r="X63" s="192" t="str">
        <f>C63&amp;"+"&amp;I63</f>
        <v>3+4</v>
      </c>
      <c r="Y63" s="161">
        <f>IF(AND(G63&gt;0,G63&lt;1),2*G63,MATCH(A63,{-40000,-0.4999999999,0.5,40000},1)-1)</f>
        <v>0</v>
      </c>
      <c r="Z63" s="158">
        <f>IF(AND(H63&gt;0,H63&lt;1),2*H63,MATCH(K63,{-40000,-0.4999999999,0.5,40000},1)-1)</f>
        <v>2</v>
      </c>
      <c r="AA63" s="192" t="str">
        <f>O63&amp;"+"&amp;U63</f>
        <v>3+4</v>
      </c>
      <c r="AB63" s="161">
        <f>IF(AND(S63&gt;0,S63&lt;1),2*S63,MATCH(M63,{-40000,-0.4999999999,0.5,40000},1)-1)</f>
        <v>2</v>
      </c>
      <c r="AC63" s="158">
        <f>IF(AND(T63&gt;0,T63&lt;1),2*T63,MATCH(W63,{-40000,-0.4999999999,0.5,40000},1)-1)</f>
        <v>0</v>
      </c>
    </row>
    <row r="64" spans="1:29" ht="16.5" customHeight="1">
      <c r="A64" s="173">
        <v>3</v>
      </c>
      <c r="B64" s="166">
        <v>4</v>
      </c>
      <c r="C64" s="167">
        <v>1</v>
      </c>
      <c r="D64" s="185" t="s">
        <v>91</v>
      </c>
      <c r="E64" s="181" t="s">
        <v>54</v>
      </c>
      <c r="F64" s="184">
        <v>8</v>
      </c>
      <c r="G64" s="183">
        <v>50</v>
      </c>
      <c r="H64" s="183"/>
      <c r="I64" s="167">
        <v>5</v>
      </c>
      <c r="J64" s="171">
        <v>0</v>
      </c>
      <c r="K64" s="26">
        <v>-3</v>
      </c>
      <c r="L64" s="9"/>
      <c r="M64" s="177">
        <v>-1.25</v>
      </c>
      <c r="N64" s="178">
        <v>2</v>
      </c>
      <c r="O64" s="167">
        <v>1</v>
      </c>
      <c r="P64" s="174" t="s">
        <v>93</v>
      </c>
      <c r="Q64" s="168" t="s">
        <v>54</v>
      </c>
      <c r="R64" s="169">
        <v>9</v>
      </c>
      <c r="S64" s="175"/>
      <c r="T64" s="175">
        <v>730</v>
      </c>
      <c r="U64" s="170">
        <v>6</v>
      </c>
      <c r="V64" s="179">
        <v>2</v>
      </c>
      <c r="W64" s="137">
        <v>1.25</v>
      </c>
      <c r="X64" s="193" t="str">
        <f>C64&amp;"+"&amp;I64</f>
        <v>1+5</v>
      </c>
      <c r="Y64" s="162">
        <f>IF(AND(G64&gt;0,G64&lt;1),2*G64,MATCH(A64,{-40000,-0.4999999999,0.5,40000},1)-1)</f>
        <v>2</v>
      </c>
      <c r="Z64" s="159">
        <f>IF(AND(H64&gt;0,H64&lt;1),2*H64,MATCH(K64,{-40000,-0.4999999999,0.5,40000},1)-1)</f>
        <v>0</v>
      </c>
      <c r="AA64" s="193" t="str">
        <f>O64&amp;"+"&amp;U64</f>
        <v>1+6</v>
      </c>
      <c r="AB64" s="162">
        <f>IF(AND(S64&gt;0,S64&lt;1),2*S64,MATCH(M64,{-40000,-0.4999999999,0.5,40000},1)-1)</f>
        <v>0</v>
      </c>
      <c r="AC64" s="159">
        <f>IF(AND(T64&gt;0,T64&lt;1),2*T64,MATCH(W64,{-40000,-0.4999999999,0.5,40000},1)-1)</f>
        <v>2</v>
      </c>
    </row>
    <row r="65" spans="1:29" ht="16.5" customHeight="1">
      <c r="A65" s="173">
        <v>-1</v>
      </c>
      <c r="B65" s="166">
        <v>1</v>
      </c>
      <c r="C65" s="167">
        <v>2</v>
      </c>
      <c r="D65" s="185" t="s">
        <v>92</v>
      </c>
      <c r="E65" s="181" t="s">
        <v>54</v>
      </c>
      <c r="F65" s="182">
        <v>8</v>
      </c>
      <c r="G65" s="183"/>
      <c r="H65" s="183">
        <v>110</v>
      </c>
      <c r="I65" s="167">
        <v>6</v>
      </c>
      <c r="J65" s="171">
        <v>3</v>
      </c>
      <c r="K65" s="26">
        <v>1</v>
      </c>
      <c r="L65" s="9"/>
      <c r="M65" s="177">
        <v>-8.5</v>
      </c>
      <c r="N65" s="178">
        <v>0</v>
      </c>
      <c r="O65" s="170">
        <v>5</v>
      </c>
      <c r="P65" s="174" t="s">
        <v>94</v>
      </c>
      <c r="Q65" s="168" t="s">
        <v>46</v>
      </c>
      <c r="R65" s="176">
        <v>5</v>
      </c>
      <c r="S65" s="175"/>
      <c r="T65" s="175">
        <v>1100</v>
      </c>
      <c r="U65" s="170">
        <v>2</v>
      </c>
      <c r="V65" s="179">
        <v>4</v>
      </c>
      <c r="W65" s="137">
        <v>8.5</v>
      </c>
      <c r="X65" s="194" t="str">
        <f>C65&amp;"+"&amp;I65</f>
        <v>2+6</v>
      </c>
      <c r="Y65" s="163">
        <f>IF(AND(G65&gt;0,G65&lt;1),2*G65,MATCH(A65,{-40000,-0.4999999999,0.5,40000},1)-1)</f>
        <v>0</v>
      </c>
      <c r="Z65" s="160">
        <f>IF(AND(H65&gt;0,H65&lt;1),2*H65,MATCH(K65,{-40000,-0.4999999999,0.5,40000},1)-1)</f>
        <v>2</v>
      </c>
      <c r="AA65" s="194" t="str">
        <f>O65&amp;"+"&amp;U65</f>
        <v>5+2</v>
      </c>
      <c r="AB65" s="163">
        <f>IF(AND(S65&gt;0,S65&lt;1),2*S65,MATCH(M65,{-40000,-0.4999999999,0.5,40000},1)-1)</f>
        <v>0</v>
      </c>
      <c r="AC65" s="160">
        <f>IF(AND(T65&gt;0,T65&lt;1),2*T65,MATCH(W65,{-40000,-0.4999999999,0.5,40000},1)-1)</f>
        <v>2</v>
      </c>
    </row>
    <row r="66" spans="1:27" s="54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  <c r="X66" s="195"/>
      <c r="AA66" s="195"/>
    </row>
    <row r="67" spans="1:27" s="54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  <c r="X67" s="195"/>
      <c r="AA67" s="195"/>
    </row>
    <row r="68" spans="1:27" s="54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  <c r="X68" s="195"/>
      <c r="AA68" s="195"/>
    </row>
    <row r="69" spans="1:27" s="54" customFormat="1" ht="4.5" customHeight="1">
      <c r="A69" s="72"/>
      <c r="B69" s="73"/>
      <c r="C69" s="74"/>
      <c r="D69" s="75"/>
      <c r="E69" s="76"/>
      <c r="F69" s="77"/>
      <c r="G69" s="78"/>
      <c r="H69" s="78"/>
      <c r="I69" s="74"/>
      <c r="J69" s="73"/>
      <c r="K69" s="79"/>
      <c r="L69" s="67"/>
      <c r="M69" s="72"/>
      <c r="N69" s="73"/>
      <c r="O69" s="74"/>
      <c r="P69" s="75"/>
      <c r="Q69" s="76"/>
      <c r="R69" s="77"/>
      <c r="S69" s="78"/>
      <c r="T69" s="78"/>
      <c r="U69" s="74"/>
      <c r="V69" s="73"/>
      <c r="W69" s="79"/>
      <c r="X69" s="195"/>
      <c r="AA69" s="195"/>
    </row>
    <row r="70" spans="1:27" s="53" customFormat="1" ht="12.75" customHeight="1">
      <c r="A70" s="80"/>
      <c r="B70" s="81"/>
      <c r="C70" s="82"/>
      <c r="D70" s="83"/>
      <c r="E70" s="84" t="s">
        <v>48</v>
      </c>
      <c r="F70" s="85" t="s">
        <v>203</v>
      </c>
      <c r="G70" s="86"/>
      <c r="H70" s="87"/>
      <c r="I70" s="145"/>
      <c r="J70" s="146"/>
      <c r="K70" s="147"/>
      <c r="L70" s="89"/>
      <c r="M70" s="80"/>
      <c r="N70" s="81"/>
      <c r="O70" s="82"/>
      <c r="P70" s="83"/>
      <c r="Q70" s="84" t="s">
        <v>48</v>
      </c>
      <c r="R70" s="85" t="s">
        <v>217</v>
      </c>
      <c r="S70" s="86"/>
      <c r="T70" s="87"/>
      <c r="U70" s="145"/>
      <c r="V70" s="146"/>
      <c r="W70" s="147"/>
      <c r="X70" s="190"/>
      <c r="AA70" s="190"/>
    </row>
    <row r="71" spans="1:27" s="53" customFormat="1" ht="12.75" customHeight="1">
      <c r="A71" s="80"/>
      <c r="B71" s="81"/>
      <c r="C71" s="82"/>
      <c r="D71" s="83"/>
      <c r="E71" s="90" t="s">
        <v>49</v>
      </c>
      <c r="F71" s="85" t="s">
        <v>204</v>
      </c>
      <c r="G71" s="91"/>
      <c r="H71" s="87"/>
      <c r="I71" s="148"/>
      <c r="J71" s="14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20.1</v>
      </c>
      <c r="K71" s="150"/>
      <c r="L71" s="89"/>
      <c r="M71" s="80"/>
      <c r="N71" s="81"/>
      <c r="O71" s="82"/>
      <c r="P71" s="83"/>
      <c r="Q71" s="90" t="s">
        <v>49</v>
      </c>
      <c r="R71" s="85" t="s">
        <v>218</v>
      </c>
      <c r="S71" s="91"/>
      <c r="T71" s="87"/>
      <c r="U71" s="148"/>
      <c r="V71" s="149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6.1</v>
      </c>
      <c r="W71" s="150"/>
      <c r="X71" s="190"/>
      <c r="AA71" s="190"/>
    </row>
    <row r="72" spans="1:27" s="53" customFormat="1" ht="12.75" customHeight="1">
      <c r="A72" s="80"/>
      <c r="B72" s="81"/>
      <c r="C72" s="82"/>
      <c r="D72" s="83"/>
      <c r="E72" s="90" t="s">
        <v>50</v>
      </c>
      <c r="F72" s="85" t="s">
        <v>205</v>
      </c>
      <c r="G72" s="86"/>
      <c r="H72" s="87"/>
      <c r="I72" s="151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2.1</v>
      </c>
      <c r="J72" s="149" t="str">
        <f>IF(J71="","","+")</f>
        <v>+</v>
      </c>
      <c r="K72" s="152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17.1</v>
      </c>
      <c r="L72" s="89"/>
      <c r="M72" s="80"/>
      <c r="N72" s="81"/>
      <c r="O72" s="82"/>
      <c r="P72" s="83"/>
      <c r="Q72" s="90" t="s">
        <v>50</v>
      </c>
      <c r="R72" s="85" t="s">
        <v>219</v>
      </c>
      <c r="S72" s="86"/>
      <c r="T72" s="87"/>
      <c r="U72" s="151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14.1</v>
      </c>
      <c r="V72" s="149" t="str">
        <f>IF(V71="","","+")</f>
        <v>+</v>
      </c>
      <c r="W72" s="152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9.1</v>
      </c>
      <c r="X72" s="190"/>
      <c r="AA72" s="190"/>
    </row>
    <row r="73" spans="1:27" s="53" customFormat="1" ht="12.75" customHeight="1">
      <c r="A73" s="80"/>
      <c r="B73" s="81"/>
      <c r="C73" s="82"/>
      <c r="D73" s="83"/>
      <c r="E73" s="84" t="s">
        <v>51</v>
      </c>
      <c r="F73" s="85" t="s">
        <v>206</v>
      </c>
      <c r="G73" s="86"/>
      <c r="H73" s="87"/>
      <c r="I73" s="148"/>
      <c r="J73" s="149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1.1</v>
      </c>
      <c r="K73" s="150"/>
      <c r="L73" s="89"/>
      <c r="M73" s="80"/>
      <c r="N73" s="81"/>
      <c r="O73" s="82"/>
      <c r="P73" s="83"/>
      <c r="Q73" s="84" t="s">
        <v>51</v>
      </c>
      <c r="R73" s="85" t="s">
        <v>220</v>
      </c>
      <c r="S73" s="86"/>
      <c r="T73" s="87"/>
      <c r="U73" s="148"/>
      <c r="V73" s="149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11.1</v>
      </c>
      <c r="W73" s="150"/>
      <c r="X73" s="190"/>
      <c r="AA73" s="190"/>
    </row>
    <row r="74" spans="1:27" s="53" customFormat="1" ht="12.75" customHeight="1">
      <c r="A74" s="92" t="s">
        <v>48</v>
      </c>
      <c r="B74" s="93" t="s">
        <v>214</v>
      </c>
      <c r="C74" s="82"/>
      <c r="D74" s="83"/>
      <c r="E74" s="94"/>
      <c r="F74" s="86"/>
      <c r="G74" s="84" t="s">
        <v>48</v>
      </c>
      <c r="H74" s="95" t="s">
        <v>207</v>
      </c>
      <c r="I74" s="86"/>
      <c r="J74" s="91"/>
      <c r="K74" s="88"/>
      <c r="L74" s="89"/>
      <c r="M74" s="92" t="s">
        <v>48</v>
      </c>
      <c r="N74" s="93" t="s">
        <v>226</v>
      </c>
      <c r="O74" s="82"/>
      <c r="P74" s="83"/>
      <c r="Q74" s="94"/>
      <c r="R74" s="86"/>
      <c r="S74" s="84" t="s">
        <v>48</v>
      </c>
      <c r="T74" s="95" t="s">
        <v>221</v>
      </c>
      <c r="U74" s="86"/>
      <c r="V74" s="91"/>
      <c r="W74" s="88"/>
      <c r="X74" s="190"/>
      <c r="AA74" s="190"/>
    </row>
    <row r="75" spans="1:27" s="53" customFormat="1" ht="12.75" customHeight="1">
      <c r="A75" s="96" t="s">
        <v>49</v>
      </c>
      <c r="B75" s="93" t="s">
        <v>135</v>
      </c>
      <c r="C75" s="97"/>
      <c r="D75" s="83"/>
      <c r="E75" s="94"/>
      <c r="F75" s="98"/>
      <c r="G75" s="90" t="s">
        <v>49</v>
      </c>
      <c r="H75" s="95" t="s">
        <v>174</v>
      </c>
      <c r="I75" s="86"/>
      <c r="J75" s="91"/>
      <c r="K75" s="88"/>
      <c r="L75" s="89"/>
      <c r="M75" s="96" t="s">
        <v>49</v>
      </c>
      <c r="N75" s="93" t="s">
        <v>227</v>
      </c>
      <c r="O75" s="97"/>
      <c r="P75" s="83"/>
      <c r="Q75" s="94"/>
      <c r="R75" s="98"/>
      <c r="S75" s="90" t="s">
        <v>49</v>
      </c>
      <c r="T75" s="95" t="s">
        <v>111</v>
      </c>
      <c r="U75" s="86"/>
      <c r="V75" s="91"/>
      <c r="W75" s="88"/>
      <c r="X75" s="190"/>
      <c r="AA75" s="190"/>
    </row>
    <row r="76" spans="1:27" s="53" customFormat="1" ht="12.75" customHeight="1">
      <c r="A76" s="96" t="s">
        <v>50</v>
      </c>
      <c r="B76" s="93" t="s">
        <v>215</v>
      </c>
      <c r="C76" s="82"/>
      <c r="D76" s="83"/>
      <c r="E76" s="94"/>
      <c r="F76" s="98"/>
      <c r="G76" s="90" t="s">
        <v>50</v>
      </c>
      <c r="H76" s="95" t="s">
        <v>208</v>
      </c>
      <c r="I76" s="86"/>
      <c r="J76" s="86"/>
      <c r="K76" s="88"/>
      <c r="L76" s="89"/>
      <c r="M76" s="96" t="s">
        <v>50</v>
      </c>
      <c r="N76" s="93" t="s">
        <v>228</v>
      </c>
      <c r="O76" s="82"/>
      <c r="P76" s="83"/>
      <c r="Q76" s="94"/>
      <c r="R76" s="98"/>
      <c r="S76" s="90" t="s">
        <v>50</v>
      </c>
      <c r="T76" s="95" t="s">
        <v>222</v>
      </c>
      <c r="U76" s="86"/>
      <c r="V76" s="86"/>
      <c r="W76" s="88"/>
      <c r="X76" s="190"/>
      <c r="AA76" s="190"/>
    </row>
    <row r="77" spans="1:27" s="53" customFormat="1" ht="12.75" customHeight="1">
      <c r="A77" s="92" t="s">
        <v>51</v>
      </c>
      <c r="B77" s="93" t="s">
        <v>216</v>
      </c>
      <c r="C77" s="97"/>
      <c r="D77" s="83"/>
      <c r="E77" s="94"/>
      <c r="F77" s="86"/>
      <c r="G77" s="84" t="s">
        <v>51</v>
      </c>
      <c r="H77" s="95" t="s">
        <v>209</v>
      </c>
      <c r="I77" s="86"/>
      <c r="J77" s="99" t="s">
        <v>55</v>
      </c>
      <c r="K77" s="88"/>
      <c r="L77" s="89"/>
      <c r="M77" s="92" t="s">
        <v>51</v>
      </c>
      <c r="N77" s="93" t="s">
        <v>229</v>
      </c>
      <c r="O77" s="97"/>
      <c r="P77" s="83"/>
      <c r="Q77" s="94"/>
      <c r="R77" s="86"/>
      <c r="S77" s="84" t="s">
        <v>51</v>
      </c>
      <c r="T77" s="95" t="s">
        <v>223</v>
      </c>
      <c r="U77" s="86"/>
      <c r="V77" s="99" t="s">
        <v>55</v>
      </c>
      <c r="W77" s="88"/>
      <c r="X77" s="190"/>
      <c r="AA77" s="190"/>
    </row>
    <row r="78" spans="1:27" s="53" customFormat="1" ht="12.75" customHeight="1">
      <c r="A78" s="100"/>
      <c r="B78" s="97"/>
      <c r="C78" s="97"/>
      <c r="D78" s="83"/>
      <c r="E78" s="84" t="s">
        <v>48</v>
      </c>
      <c r="F78" s="85" t="s">
        <v>210</v>
      </c>
      <c r="G78" s="86"/>
      <c r="H78" s="101"/>
      <c r="I78" s="102" t="s">
        <v>52</v>
      </c>
      <c r="J78" s="143" t="s">
        <v>397</v>
      </c>
      <c r="K78" s="88"/>
      <c r="L78" s="89"/>
      <c r="M78" s="100"/>
      <c r="N78" s="97"/>
      <c r="O78" s="97"/>
      <c r="P78" s="83"/>
      <c r="Q78" s="84" t="s">
        <v>48</v>
      </c>
      <c r="R78" s="85" t="s">
        <v>111</v>
      </c>
      <c r="S78" s="86"/>
      <c r="T78" s="101"/>
      <c r="U78" s="102" t="s">
        <v>52</v>
      </c>
      <c r="V78" s="143" t="s">
        <v>401</v>
      </c>
      <c r="W78" s="88"/>
      <c r="X78" s="190"/>
      <c r="AA78" s="190"/>
    </row>
    <row r="79" spans="1:27" s="53" customFormat="1" ht="12.75" customHeight="1">
      <c r="A79" s="80"/>
      <c r="B79" s="103" t="s">
        <v>56</v>
      </c>
      <c r="C79" s="82"/>
      <c r="D79" s="83"/>
      <c r="E79" s="90" t="s">
        <v>49</v>
      </c>
      <c r="F79" s="85" t="s">
        <v>211</v>
      </c>
      <c r="G79" s="86"/>
      <c r="H79" s="87"/>
      <c r="I79" s="102" t="s">
        <v>46</v>
      </c>
      <c r="J79" s="144" t="s">
        <v>399</v>
      </c>
      <c r="K79" s="88"/>
      <c r="L79" s="89"/>
      <c r="M79" s="80"/>
      <c r="N79" s="103" t="s">
        <v>56</v>
      </c>
      <c r="O79" s="82"/>
      <c r="P79" s="83"/>
      <c r="Q79" s="90" t="s">
        <v>49</v>
      </c>
      <c r="R79" s="85" t="s">
        <v>224</v>
      </c>
      <c r="S79" s="86"/>
      <c r="T79" s="87"/>
      <c r="U79" s="102" t="s">
        <v>46</v>
      </c>
      <c r="V79" s="144" t="s">
        <v>401</v>
      </c>
      <c r="W79" s="88"/>
      <c r="X79" s="190"/>
      <c r="AA79" s="190"/>
    </row>
    <row r="80" spans="1:27" s="53" customFormat="1" ht="12.75" customHeight="1">
      <c r="A80" s="80"/>
      <c r="B80" s="103" t="s">
        <v>400</v>
      </c>
      <c r="C80" s="82"/>
      <c r="D80" s="83"/>
      <c r="E80" s="90" t="s">
        <v>50</v>
      </c>
      <c r="F80" s="197" t="s">
        <v>212</v>
      </c>
      <c r="G80" s="91"/>
      <c r="H80" s="87"/>
      <c r="I80" s="102" t="s">
        <v>54</v>
      </c>
      <c r="J80" s="144" t="s">
        <v>398</v>
      </c>
      <c r="K80" s="88"/>
      <c r="L80" s="89"/>
      <c r="M80" s="80"/>
      <c r="N80" s="103" t="s">
        <v>403</v>
      </c>
      <c r="O80" s="82"/>
      <c r="P80" s="83"/>
      <c r="Q80" s="90" t="s">
        <v>50</v>
      </c>
      <c r="R80" s="197" t="s">
        <v>31</v>
      </c>
      <c r="S80" s="91"/>
      <c r="T80" s="87"/>
      <c r="U80" s="102" t="s">
        <v>54</v>
      </c>
      <c r="V80" s="144" t="s">
        <v>402</v>
      </c>
      <c r="W80" s="88"/>
      <c r="X80" s="190"/>
      <c r="AA80" s="190"/>
    </row>
    <row r="81" spans="1:27" s="53" customFormat="1" ht="12.75" customHeight="1">
      <c r="A81" s="104"/>
      <c r="B81" s="105"/>
      <c r="C81" s="105"/>
      <c r="D81" s="83"/>
      <c r="E81" s="84" t="s">
        <v>51</v>
      </c>
      <c r="F81" s="93" t="s">
        <v>213</v>
      </c>
      <c r="G81" s="105"/>
      <c r="H81" s="105"/>
      <c r="I81" s="106" t="s">
        <v>53</v>
      </c>
      <c r="J81" s="144" t="s">
        <v>398</v>
      </c>
      <c r="K81" s="107"/>
      <c r="L81" s="108"/>
      <c r="M81" s="104"/>
      <c r="N81" s="105"/>
      <c r="O81" s="105"/>
      <c r="P81" s="83"/>
      <c r="Q81" s="84" t="s">
        <v>51</v>
      </c>
      <c r="R81" s="93" t="s">
        <v>225</v>
      </c>
      <c r="S81" s="105"/>
      <c r="T81" s="105"/>
      <c r="U81" s="106" t="s">
        <v>53</v>
      </c>
      <c r="V81" s="144" t="s">
        <v>402</v>
      </c>
      <c r="W81" s="107"/>
      <c r="X81" s="190"/>
      <c r="AA81" s="190"/>
    </row>
    <row r="82" spans="1:23" ht="4.5" customHeight="1">
      <c r="A82" s="109"/>
      <c r="B82" s="110"/>
      <c r="C82" s="111"/>
      <c r="D82" s="112"/>
      <c r="E82" s="113"/>
      <c r="F82" s="114"/>
      <c r="G82" s="115"/>
      <c r="H82" s="115"/>
      <c r="I82" s="111"/>
      <c r="J82" s="110"/>
      <c r="K82" s="116"/>
      <c r="L82" s="117"/>
      <c r="M82" s="109"/>
      <c r="N82" s="110"/>
      <c r="O82" s="111"/>
      <c r="P82" s="112"/>
      <c r="Q82" s="113"/>
      <c r="R82" s="114"/>
      <c r="S82" s="115"/>
      <c r="T82" s="115"/>
      <c r="U82" s="111"/>
      <c r="V82" s="110"/>
      <c r="W82" s="116"/>
    </row>
    <row r="83" spans="1:29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  <c r="X83" s="203" t="s">
        <v>62</v>
      </c>
      <c r="Y83" s="204"/>
      <c r="Z83" s="200"/>
      <c r="AA83" s="205" t="s">
        <v>63</v>
      </c>
      <c r="AB83" s="201"/>
      <c r="AC83" s="202"/>
    </row>
    <row r="84" spans="1:29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  <c r="X84" s="191" t="s">
        <v>61</v>
      </c>
      <c r="Y84" s="199" t="s">
        <v>66</v>
      </c>
      <c r="Z84" s="200"/>
      <c r="AA84" s="191" t="s">
        <v>61</v>
      </c>
      <c r="AB84" s="201" t="s">
        <v>66</v>
      </c>
      <c r="AC84" s="202"/>
    </row>
    <row r="85" spans="1:29" ht="16.5" customHeight="1">
      <c r="A85" s="173">
        <v>0.5</v>
      </c>
      <c r="B85" s="166">
        <v>2</v>
      </c>
      <c r="C85" s="167">
        <v>5</v>
      </c>
      <c r="D85" s="174" t="s">
        <v>95</v>
      </c>
      <c r="E85" s="168" t="s">
        <v>52</v>
      </c>
      <c r="F85" s="176">
        <v>8</v>
      </c>
      <c r="G85" s="175">
        <v>110</v>
      </c>
      <c r="H85" s="175"/>
      <c r="I85" s="170">
        <v>6</v>
      </c>
      <c r="J85" s="171">
        <v>2</v>
      </c>
      <c r="K85" s="26">
        <v>-0.5</v>
      </c>
      <c r="L85" s="9"/>
      <c r="M85" s="177">
        <v>1</v>
      </c>
      <c r="N85" s="178">
        <v>3</v>
      </c>
      <c r="O85" s="167">
        <v>5</v>
      </c>
      <c r="P85" s="174" t="s">
        <v>96</v>
      </c>
      <c r="Q85" s="168" t="s">
        <v>54</v>
      </c>
      <c r="R85" s="176">
        <v>11</v>
      </c>
      <c r="S85" s="175"/>
      <c r="T85" s="175">
        <v>400</v>
      </c>
      <c r="U85" s="170">
        <v>6</v>
      </c>
      <c r="V85" s="179">
        <v>1</v>
      </c>
      <c r="W85" s="137">
        <v>-1</v>
      </c>
      <c r="X85" s="192" t="str">
        <f>C85&amp;"+"&amp;I85</f>
        <v>5+6</v>
      </c>
      <c r="Y85" s="161">
        <f>IF(AND(G85&gt;0,G85&lt;1),2*G85,MATCH(A85,{-40000,-0.4999999999,0.5,40000},1)-1)</f>
        <v>2</v>
      </c>
      <c r="Z85" s="158">
        <f>IF(AND(H85&gt;0,H85&lt;1),2*H85,MATCH(K85,{-40000,-0.4999999999,0.5,40000},1)-1)</f>
        <v>0</v>
      </c>
      <c r="AA85" s="192" t="str">
        <f>O85&amp;"+"&amp;U85</f>
        <v>5+6</v>
      </c>
      <c r="AB85" s="161">
        <f>IF(AND(S85&gt;0,S85&lt;1),2*S85,MATCH(M85,{-40000,-0.4999999999,0.5,40000},1)-1)</f>
        <v>2</v>
      </c>
      <c r="AC85" s="158">
        <f>IF(AND(T85&gt;0,T85&lt;1),2*T85,MATCH(W85,{-40000,-0.4999999999,0.5,40000},1)-1)</f>
        <v>0</v>
      </c>
    </row>
    <row r="86" spans="1:29" ht="16.5" customHeight="1">
      <c r="A86" s="173">
        <v>3.25</v>
      </c>
      <c r="B86" s="166">
        <v>4</v>
      </c>
      <c r="C86" s="167">
        <v>2</v>
      </c>
      <c r="D86" s="57" t="s">
        <v>90</v>
      </c>
      <c r="E86" s="168" t="s">
        <v>54</v>
      </c>
      <c r="F86" s="176">
        <v>5</v>
      </c>
      <c r="G86" s="175">
        <v>200</v>
      </c>
      <c r="H86" s="175"/>
      <c r="I86" s="170">
        <v>4</v>
      </c>
      <c r="J86" s="171">
        <v>0</v>
      </c>
      <c r="K86" s="26">
        <v>-3.25</v>
      </c>
      <c r="L86" s="9"/>
      <c r="M86" s="177">
        <v>-3</v>
      </c>
      <c r="N86" s="178">
        <v>0</v>
      </c>
      <c r="O86" s="167">
        <v>2</v>
      </c>
      <c r="P86" s="174" t="s">
        <v>97</v>
      </c>
      <c r="Q86" s="168" t="s">
        <v>53</v>
      </c>
      <c r="R86" s="176">
        <v>11</v>
      </c>
      <c r="S86" s="175"/>
      <c r="T86" s="175">
        <v>550</v>
      </c>
      <c r="U86" s="170">
        <v>4</v>
      </c>
      <c r="V86" s="179">
        <v>4</v>
      </c>
      <c r="W86" s="137">
        <v>3</v>
      </c>
      <c r="X86" s="193" t="str">
        <f>C86&amp;"+"&amp;I86</f>
        <v>2+4</v>
      </c>
      <c r="Y86" s="162">
        <f>IF(AND(G86&gt;0,G86&lt;1),2*G86,MATCH(A86,{-40000,-0.4999999999,0.5,40000},1)-1)</f>
        <v>2</v>
      </c>
      <c r="Z86" s="159">
        <f>IF(AND(H86&gt;0,H86&lt;1),2*H86,MATCH(K86,{-40000,-0.4999999999,0.5,40000},1)-1)</f>
        <v>0</v>
      </c>
      <c r="AA86" s="193" t="str">
        <f>O86&amp;"+"&amp;U86</f>
        <v>2+4</v>
      </c>
      <c r="AB86" s="162">
        <f>IF(AND(S86&gt;0,S86&lt;1),2*S86,MATCH(M86,{-40000,-0.4999999999,0.5,40000},1)-1)</f>
        <v>0</v>
      </c>
      <c r="AC86" s="159">
        <f>IF(AND(T86&gt;0,T86&lt;1),2*T86,MATCH(W86,{-40000,-0.4999999999,0.5,40000},1)-1)</f>
        <v>2</v>
      </c>
    </row>
    <row r="87" spans="1:29" ht="16.5" customHeight="1">
      <c r="A87" s="173">
        <v>-4.25</v>
      </c>
      <c r="B87" s="166">
        <v>0</v>
      </c>
      <c r="C87" s="167">
        <v>3</v>
      </c>
      <c r="D87" s="174" t="s">
        <v>89</v>
      </c>
      <c r="E87" s="168" t="s">
        <v>52</v>
      </c>
      <c r="F87" s="169">
        <v>8</v>
      </c>
      <c r="G87" s="175"/>
      <c r="H87" s="175">
        <v>100</v>
      </c>
      <c r="I87" s="170">
        <v>1</v>
      </c>
      <c r="J87" s="171">
        <v>4</v>
      </c>
      <c r="K87" s="26">
        <v>4.25</v>
      </c>
      <c r="L87" s="9"/>
      <c r="M87" s="177">
        <v>1</v>
      </c>
      <c r="N87" s="178">
        <v>3</v>
      </c>
      <c r="O87" s="167">
        <v>3</v>
      </c>
      <c r="P87" s="174" t="s">
        <v>96</v>
      </c>
      <c r="Q87" s="168" t="s">
        <v>53</v>
      </c>
      <c r="R87" s="169">
        <v>11</v>
      </c>
      <c r="S87" s="175"/>
      <c r="T87" s="175">
        <v>400</v>
      </c>
      <c r="U87" s="170">
        <v>1</v>
      </c>
      <c r="V87" s="179">
        <v>1</v>
      </c>
      <c r="W87" s="137">
        <v>-1</v>
      </c>
      <c r="X87" s="194" t="str">
        <f>C87&amp;"+"&amp;I87</f>
        <v>3+1</v>
      </c>
      <c r="Y87" s="163">
        <f>IF(AND(G87&gt;0,G87&lt;1),2*G87,MATCH(A87,{-40000,-0.4999999999,0.5,40000},1)-1)</f>
        <v>0</v>
      </c>
      <c r="Z87" s="160">
        <f>IF(AND(H87&gt;0,H87&lt;1),2*H87,MATCH(K87,{-40000,-0.4999999999,0.5,40000},1)-1)</f>
        <v>2</v>
      </c>
      <c r="AA87" s="194" t="str">
        <f>O87&amp;"+"&amp;U87</f>
        <v>3+1</v>
      </c>
      <c r="AB87" s="163">
        <f>IF(AND(S87&gt;0,S87&lt;1),2*S87,MATCH(M87,{-40000,-0.4999999999,0.5,40000},1)-1)</f>
        <v>2</v>
      </c>
      <c r="AC87" s="160">
        <f>IF(AND(T87&gt;0,T87&lt;1),2*T87,MATCH(W87,{-40000,-0.4999999999,0.5,40000},1)-1)</f>
        <v>0</v>
      </c>
    </row>
    <row r="88" spans="1:27" s="54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  <c r="X88" s="195"/>
      <c r="AA88" s="195"/>
    </row>
    <row r="89" spans="1:27" s="54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  <c r="X89" s="195"/>
      <c r="AA89" s="195"/>
    </row>
    <row r="90" spans="1:27" s="54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  <c r="X90" s="195"/>
      <c r="AA90" s="195"/>
    </row>
    <row r="91" spans="1:27" s="54" customFormat="1" ht="4.5" customHeight="1">
      <c r="A91" s="72"/>
      <c r="B91" s="73"/>
      <c r="C91" s="74"/>
      <c r="D91" s="75"/>
      <c r="E91" s="76"/>
      <c r="F91" s="77"/>
      <c r="G91" s="78"/>
      <c r="H91" s="78"/>
      <c r="I91" s="74"/>
      <c r="J91" s="73"/>
      <c r="K91" s="79"/>
      <c r="L91" s="67"/>
      <c r="M91" s="72"/>
      <c r="N91" s="73"/>
      <c r="O91" s="74"/>
      <c r="P91" s="75"/>
      <c r="Q91" s="76"/>
      <c r="R91" s="77"/>
      <c r="S91" s="78"/>
      <c r="T91" s="78"/>
      <c r="U91" s="74"/>
      <c r="V91" s="73"/>
      <c r="W91" s="79"/>
      <c r="X91" s="195"/>
      <c r="AA91" s="195"/>
    </row>
    <row r="92" spans="1:27" s="53" customFormat="1" ht="12.75" customHeight="1">
      <c r="A92" s="80"/>
      <c r="B92" s="81"/>
      <c r="C92" s="82"/>
      <c r="D92" s="83"/>
      <c r="E92" s="84" t="s">
        <v>48</v>
      </c>
      <c r="F92" s="197" t="s">
        <v>230</v>
      </c>
      <c r="G92" s="86"/>
      <c r="H92" s="87"/>
      <c r="I92" s="145"/>
      <c r="J92" s="146"/>
      <c r="K92" s="147"/>
      <c r="L92" s="89"/>
      <c r="M92" s="80"/>
      <c r="N92" s="81"/>
      <c r="O92" s="82"/>
      <c r="P92" s="83"/>
      <c r="Q92" s="84" t="s">
        <v>48</v>
      </c>
      <c r="R92" s="85" t="s">
        <v>243</v>
      </c>
      <c r="S92" s="86"/>
      <c r="T92" s="87"/>
      <c r="U92" s="145"/>
      <c r="V92" s="146"/>
      <c r="W92" s="147"/>
      <c r="X92" s="190"/>
      <c r="AA92" s="190"/>
    </row>
    <row r="93" spans="1:27" s="53" customFormat="1" ht="12.75" customHeight="1">
      <c r="A93" s="80"/>
      <c r="B93" s="81"/>
      <c r="C93" s="82"/>
      <c r="D93" s="83"/>
      <c r="E93" s="90" t="s">
        <v>49</v>
      </c>
      <c r="F93" s="85" t="s">
        <v>231</v>
      </c>
      <c r="G93" s="91"/>
      <c r="H93" s="87"/>
      <c r="I93" s="148"/>
      <c r="J93" s="14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6.1</v>
      </c>
      <c r="K93" s="150"/>
      <c r="L93" s="89"/>
      <c r="M93" s="80"/>
      <c r="N93" s="81"/>
      <c r="O93" s="82"/>
      <c r="P93" s="83"/>
      <c r="Q93" s="90" t="s">
        <v>49</v>
      </c>
      <c r="R93" s="85" t="s">
        <v>244</v>
      </c>
      <c r="S93" s="91"/>
      <c r="T93" s="87"/>
      <c r="U93" s="148"/>
      <c r="V93" s="149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2.1</v>
      </c>
      <c r="W93" s="150"/>
      <c r="X93" s="190"/>
      <c r="AA93" s="190"/>
    </row>
    <row r="94" spans="1:27" s="53" customFormat="1" ht="12.75" customHeight="1">
      <c r="A94" s="80"/>
      <c r="B94" s="81"/>
      <c r="C94" s="82"/>
      <c r="D94" s="83"/>
      <c r="E94" s="90" t="s">
        <v>50</v>
      </c>
      <c r="F94" s="85" t="s">
        <v>232</v>
      </c>
      <c r="G94" s="86"/>
      <c r="H94" s="87"/>
      <c r="I94" s="151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J94" s="149" t="str">
        <f>IF(J93="","","+")</f>
        <v>+</v>
      </c>
      <c r="K94" s="152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9.1</v>
      </c>
      <c r="L94" s="89"/>
      <c r="M94" s="80"/>
      <c r="N94" s="81"/>
      <c r="O94" s="82"/>
      <c r="P94" s="83"/>
      <c r="Q94" s="90" t="s">
        <v>50</v>
      </c>
      <c r="R94" s="85" t="s">
        <v>245</v>
      </c>
      <c r="S94" s="86"/>
      <c r="T94" s="87"/>
      <c r="U94" s="151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10.1</v>
      </c>
      <c r="V94" s="149" t="str">
        <f>IF(V93="","","+")</f>
        <v>+</v>
      </c>
      <c r="W94" s="152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17.1</v>
      </c>
      <c r="X94" s="190"/>
      <c r="AA94" s="190"/>
    </row>
    <row r="95" spans="1:27" s="53" customFormat="1" ht="12.75" customHeight="1">
      <c r="A95" s="80"/>
      <c r="B95" s="81"/>
      <c r="C95" s="82"/>
      <c r="D95" s="83"/>
      <c r="E95" s="84" t="s">
        <v>51</v>
      </c>
      <c r="F95" s="85" t="s">
        <v>233</v>
      </c>
      <c r="G95" s="86"/>
      <c r="H95" s="87"/>
      <c r="I95" s="148"/>
      <c r="J95" s="149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15.1</v>
      </c>
      <c r="K95" s="150"/>
      <c r="L95" s="89"/>
      <c r="M95" s="80"/>
      <c r="N95" s="81"/>
      <c r="O95" s="82"/>
      <c r="P95" s="83"/>
      <c r="Q95" s="84" t="s">
        <v>51</v>
      </c>
      <c r="R95" s="85" t="s">
        <v>246</v>
      </c>
      <c r="S95" s="86"/>
      <c r="T95" s="87"/>
      <c r="U95" s="148"/>
      <c r="V95" s="149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11.1</v>
      </c>
      <c r="W95" s="150"/>
      <c r="X95" s="190"/>
      <c r="AA95" s="190"/>
    </row>
    <row r="96" spans="1:27" s="53" customFormat="1" ht="12.75" customHeight="1">
      <c r="A96" s="92" t="s">
        <v>48</v>
      </c>
      <c r="B96" s="93" t="s">
        <v>146</v>
      </c>
      <c r="C96" s="82"/>
      <c r="D96" s="83"/>
      <c r="E96" s="94"/>
      <c r="F96" s="86"/>
      <c r="G96" s="84" t="s">
        <v>48</v>
      </c>
      <c r="H96" s="95" t="s">
        <v>234</v>
      </c>
      <c r="I96" s="86"/>
      <c r="J96" s="91"/>
      <c r="K96" s="88"/>
      <c r="L96" s="89"/>
      <c r="M96" s="92" t="s">
        <v>48</v>
      </c>
      <c r="N96" s="93" t="s">
        <v>253</v>
      </c>
      <c r="O96" s="82"/>
      <c r="P96" s="83"/>
      <c r="Q96" s="94"/>
      <c r="R96" s="86"/>
      <c r="S96" s="84" t="s">
        <v>48</v>
      </c>
      <c r="T96" s="95" t="s">
        <v>247</v>
      </c>
      <c r="U96" s="86"/>
      <c r="V96" s="91"/>
      <c r="W96" s="88"/>
      <c r="X96" s="190"/>
      <c r="AA96" s="190"/>
    </row>
    <row r="97" spans="1:27" s="53" customFormat="1" ht="12.75" customHeight="1">
      <c r="A97" s="96" t="s">
        <v>49</v>
      </c>
      <c r="B97" s="93" t="s">
        <v>118</v>
      </c>
      <c r="C97" s="97"/>
      <c r="D97" s="83"/>
      <c r="E97" s="94"/>
      <c r="F97" s="98"/>
      <c r="G97" s="90" t="s">
        <v>49</v>
      </c>
      <c r="H97" s="95" t="s">
        <v>235</v>
      </c>
      <c r="I97" s="86"/>
      <c r="J97" s="91"/>
      <c r="K97" s="88"/>
      <c r="L97" s="89"/>
      <c r="M97" s="96" t="s">
        <v>49</v>
      </c>
      <c r="N97" s="93" t="s">
        <v>254</v>
      </c>
      <c r="O97" s="97"/>
      <c r="P97" s="83"/>
      <c r="Q97" s="94"/>
      <c r="R97" s="98"/>
      <c r="S97" s="90" t="s">
        <v>49</v>
      </c>
      <c r="T97" s="95" t="s">
        <v>248</v>
      </c>
      <c r="U97" s="86"/>
      <c r="V97" s="91"/>
      <c r="W97" s="88"/>
      <c r="X97" s="190"/>
      <c r="AA97" s="190"/>
    </row>
    <row r="98" spans="1:27" s="53" customFormat="1" ht="12.75" customHeight="1">
      <c r="A98" s="96" t="s">
        <v>50</v>
      </c>
      <c r="B98" s="93" t="s">
        <v>241</v>
      </c>
      <c r="C98" s="82"/>
      <c r="D98" s="83"/>
      <c r="E98" s="94"/>
      <c r="F98" s="98"/>
      <c r="G98" s="90" t="s">
        <v>50</v>
      </c>
      <c r="H98" s="95" t="s">
        <v>236</v>
      </c>
      <c r="I98" s="86"/>
      <c r="J98" s="86"/>
      <c r="K98" s="88"/>
      <c r="L98" s="89"/>
      <c r="M98" s="96" t="s">
        <v>50</v>
      </c>
      <c r="N98" s="93" t="s">
        <v>255</v>
      </c>
      <c r="O98" s="82"/>
      <c r="P98" s="83"/>
      <c r="Q98" s="94"/>
      <c r="R98" s="98"/>
      <c r="S98" s="90" t="s">
        <v>50</v>
      </c>
      <c r="T98" s="95" t="s">
        <v>139</v>
      </c>
      <c r="U98" s="86"/>
      <c r="V98" s="86"/>
      <c r="W98" s="88"/>
      <c r="X98" s="190"/>
      <c r="AA98" s="190"/>
    </row>
    <row r="99" spans="1:27" s="53" customFormat="1" ht="12.75" customHeight="1">
      <c r="A99" s="92" t="s">
        <v>51</v>
      </c>
      <c r="B99" s="93" t="s">
        <v>242</v>
      </c>
      <c r="C99" s="97"/>
      <c r="D99" s="83"/>
      <c r="E99" s="94"/>
      <c r="F99" s="86"/>
      <c r="G99" s="84" t="s">
        <v>51</v>
      </c>
      <c r="H99" s="196" t="s">
        <v>168</v>
      </c>
      <c r="I99" s="86"/>
      <c r="J99" s="99" t="s">
        <v>55</v>
      </c>
      <c r="K99" s="88"/>
      <c r="L99" s="89"/>
      <c r="M99" s="92" t="s">
        <v>51</v>
      </c>
      <c r="N99" s="93" t="s">
        <v>256</v>
      </c>
      <c r="O99" s="97"/>
      <c r="P99" s="83"/>
      <c r="Q99" s="94"/>
      <c r="R99" s="86"/>
      <c r="S99" s="84" t="s">
        <v>51</v>
      </c>
      <c r="T99" s="95" t="s">
        <v>249</v>
      </c>
      <c r="U99" s="86"/>
      <c r="V99" s="99" t="s">
        <v>55</v>
      </c>
      <c r="W99" s="88"/>
      <c r="X99" s="190"/>
      <c r="AA99" s="190"/>
    </row>
    <row r="100" spans="1:27" s="53" customFormat="1" ht="12.75" customHeight="1">
      <c r="A100" s="100"/>
      <c r="B100" s="97"/>
      <c r="C100" s="97"/>
      <c r="D100" s="83"/>
      <c r="E100" s="84" t="s">
        <v>48</v>
      </c>
      <c r="F100" s="85" t="s">
        <v>237</v>
      </c>
      <c r="G100" s="86"/>
      <c r="H100" s="101"/>
      <c r="I100" s="102" t="s">
        <v>52</v>
      </c>
      <c r="J100" s="143" t="s">
        <v>404</v>
      </c>
      <c r="K100" s="88"/>
      <c r="L100" s="89"/>
      <c r="M100" s="100"/>
      <c r="N100" s="97"/>
      <c r="O100" s="97"/>
      <c r="P100" s="83"/>
      <c r="Q100" s="84" t="s">
        <v>48</v>
      </c>
      <c r="R100" s="85" t="s">
        <v>250</v>
      </c>
      <c r="S100" s="86"/>
      <c r="T100" s="101"/>
      <c r="U100" s="102" t="s">
        <v>52</v>
      </c>
      <c r="V100" s="143" t="s">
        <v>407</v>
      </c>
      <c r="W100" s="88"/>
      <c r="X100" s="190"/>
      <c r="AA100" s="190"/>
    </row>
    <row r="101" spans="1:27" s="53" customFormat="1" ht="12.75" customHeight="1">
      <c r="A101" s="80"/>
      <c r="B101" s="103" t="s">
        <v>56</v>
      </c>
      <c r="C101" s="82"/>
      <c r="D101" s="83"/>
      <c r="E101" s="90" t="s">
        <v>49</v>
      </c>
      <c r="F101" s="85" t="s">
        <v>238</v>
      </c>
      <c r="G101" s="86"/>
      <c r="H101" s="87"/>
      <c r="I101" s="102" t="s">
        <v>46</v>
      </c>
      <c r="J101" s="144" t="s">
        <v>404</v>
      </c>
      <c r="K101" s="88"/>
      <c r="L101" s="89"/>
      <c r="M101" s="80"/>
      <c r="N101" s="103" t="s">
        <v>56</v>
      </c>
      <c r="O101" s="82"/>
      <c r="P101" s="83"/>
      <c r="Q101" s="90" t="s">
        <v>49</v>
      </c>
      <c r="R101" s="85" t="s">
        <v>251</v>
      </c>
      <c r="S101" s="86"/>
      <c r="T101" s="87"/>
      <c r="U101" s="102" t="s">
        <v>46</v>
      </c>
      <c r="V101" s="144" t="s">
        <v>409</v>
      </c>
      <c r="W101" s="88"/>
      <c r="X101" s="190"/>
      <c r="AA101" s="190"/>
    </row>
    <row r="102" spans="1:27" s="53" customFormat="1" ht="12.75" customHeight="1">
      <c r="A102" s="80"/>
      <c r="B102" s="103" t="s">
        <v>406</v>
      </c>
      <c r="C102" s="82"/>
      <c r="D102" s="83"/>
      <c r="E102" s="90" t="s">
        <v>50</v>
      </c>
      <c r="F102" s="85" t="s">
        <v>239</v>
      </c>
      <c r="G102" s="91"/>
      <c r="H102" s="87"/>
      <c r="I102" s="102" t="s">
        <v>54</v>
      </c>
      <c r="J102" s="144" t="s">
        <v>405</v>
      </c>
      <c r="K102" s="88"/>
      <c r="L102" s="89"/>
      <c r="M102" s="80"/>
      <c r="N102" s="103" t="s">
        <v>410</v>
      </c>
      <c r="O102" s="82"/>
      <c r="P102" s="83"/>
      <c r="Q102" s="90" t="s">
        <v>50</v>
      </c>
      <c r="R102" s="85" t="s">
        <v>252</v>
      </c>
      <c r="S102" s="91"/>
      <c r="T102" s="87"/>
      <c r="U102" s="102" t="s">
        <v>54</v>
      </c>
      <c r="V102" s="144" t="s">
        <v>408</v>
      </c>
      <c r="W102" s="88"/>
      <c r="X102" s="190"/>
      <c r="AA102" s="190"/>
    </row>
    <row r="103" spans="1:27" s="53" customFormat="1" ht="12.75" customHeight="1">
      <c r="A103" s="104"/>
      <c r="B103" s="105"/>
      <c r="C103" s="105"/>
      <c r="D103" s="83"/>
      <c r="E103" s="84" t="s">
        <v>51</v>
      </c>
      <c r="F103" s="93" t="s">
        <v>240</v>
      </c>
      <c r="G103" s="105"/>
      <c r="H103" s="105"/>
      <c r="I103" s="106" t="s">
        <v>53</v>
      </c>
      <c r="J103" s="144" t="s">
        <v>405</v>
      </c>
      <c r="K103" s="107"/>
      <c r="L103" s="108"/>
      <c r="M103" s="104"/>
      <c r="N103" s="105"/>
      <c r="O103" s="105"/>
      <c r="P103" s="83"/>
      <c r="Q103" s="84" t="s">
        <v>51</v>
      </c>
      <c r="R103" s="198" t="s">
        <v>168</v>
      </c>
      <c r="S103" s="105"/>
      <c r="T103" s="105"/>
      <c r="U103" s="106" t="s">
        <v>53</v>
      </c>
      <c r="V103" s="144" t="s">
        <v>408</v>
      </c>
      <c r="W103" s="107"/>
      <c r="X103" s="190"/>
      <c r="AA103" s="190"/>
    </row>
    <row r="104" spans="1:23" ht="4.5" customHeight="1">
      <c r="A104" s="109"/>
      <c r="B104" s="110"/>
      <c r="C104" s="111"/>
      <c r="D104" s="112"/>
      <c r="E104" s="113"/>
      <c r="F104" s="114"/>
      <c r="G104" s="115"/>
      <c r="H104" s="115"/>
      <c r="I104" s="111"/>
      <c r="J104" s="110"/>
      <c r="K104" s="116"/>
      <c r="L104" s="117"/>
      <c r="M104" s="109"/>
      <c r="N104" s="110"/>
      <c r="O104" s="111"/>
      <c r="P104" s="112"/>
      <c r="Q104" s="113"/>
      <c r="R104" s="114"/>
      <c r="S104" s="115"/>
      <c r="T104" s="115"/>
      <c r="U104" s="111"/>
      <c r="V104" s="110"/>
      <c r="W104" s="116"/>
    </row>
    <row r="105" spans="1:29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  <c r="X105" s="203" t="s">
        <v>62</v>
      </c>
      <c r="Y105" s="204"/>
      <c r="Z105" s="200"/>
      <c r="AA105" s="205" t="s">
        <v>63</v>
      </c>
      <c r="AB105" s="201"/>
      <c r="AC105" s="202"/>
    </row>
    <row r="106" spans="1:29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  <c r="X106" s="191" t="s">
        <v>61</v>
      </c>
      <c r="Y106" s="199" t="s">
        <v>66</v>
      </c>
      <c r="Z106" s="200"/>
      <c r="AA106" s="191" t="s">
        <v>61</v>
      </c>
      <c r="AB106" s="201" t="s">
        <v>66</v>
      </c>
      <c r="AC106" s="202"/>
    </row>
    <row r="107" spans="1:29" ht="16.5" customHeight="1">
      <c r="A107" s="173">
        <v>-3</v>
      </c>
      <c r="B107" s="166">
        <v>0</v>
      </c>
      <c r="C107" s="167">
        <v>5</v>
      </c>
      <c r="D107" s="174" t="s">
        <v>98</v>
      </c>
      <c r="E107" s="168" t="s">
        <v>46</v>
      </c>
      <c r="F107" s="169">
        <v>8</v>
      </c>
      <c r="G107" s="175"/>
      <c r="H107" s="175">
        <v>50</v>
      </c>
      <c r="I107" s="170">
        <v>6</v>
      </c>
      <c r="J107" s="171">
        <v>4</v>
      </c>
      <c r="K107" s="26">
        <v>3</v>
      </c>
      <c r="L107" s="9"/>
      <c r="M107" s="177">
        <v>0.25</v>
      </c>
      <c r="N107" s="178">
        <v>3</v>
      </c>
      <c r="O107" s="167">
        <v>5</v>
      </c>
      <c r="P107" s="57" t="s">
        <v>100</v>
      </c>
      <c r="Q107" s="168" t="s">
        <v>54</v>
      </c>
      <c r="R107" s="169">
        <v>10</v>
      </c>
      <c r="S107" s="175"/>
      <c r="T107" s="175">
        <v>630</v>
      </c>
      <c r="U107" s="170">
        <v>6</v>
      </c>
      <c r="V107" s="179">
        <v>1</v>
      </c>
      <c r="W107" s="137">
        <v>-0.25</v>
      </c>
      <c r="X107" s="192" t="str">
        <f>C107&amp;"+"&amp;I107</f>
        <v>5+6</v>
      </c>
      <c r="Y107" s="161">
        <f>IF(AND(G107&gt;0,G107&lt;1),2*G107,MATCH(A107,{-40000,-0.4999999999,0.5,40000},1)-1)</f>
        <v>0</v>
      </c>
      <c r="Z107" s="158">
        <f>IF(AND(H107&gt;0,H107&lt;1),2*H107,MATCH(K107,{-40000,-0.4999999999,0.5,40000},1)-1)</f>
        <v>2</v>
      </c>
      <c r="AA107" s="192" t="str">
        <f>O107&amp;"+"&amp;U107</f>
        <v>5+6</v>
      </c>
      <c r="AB107" s="161">
        <f>IF(AND(S107&gt;0,S107&lt;1),2*S107,MATCH(M107,{-40000,-0.4999999999,0.5,40000},1)-1)</f>
        <v>1</v>
      </c>
      <c r="AC107" s="158">
        <f>IF(AND(T107&gt;0,T107&lt;1),2*T107,MATCH(W107,{-40000,-0.4999999999,0.5,40000},1)-1)</f>
        <v>1</v>
      </c>
    </row>
    <row r="108" spans="1:29" ht="16.5" customHeight="1">
      <c r="A108" s="173">
        <v>1</v>
      </c>
      <c r="B108" s="166">
        <v>4</v>
      </c>
      <c r="C108" s="167">
        <v>2</v>
      </c>
      <c r="D108" s="174" t="s">
        <v>87</v>
      </c>
      <c r="E108" s="168" t="s">
        <v>46</v>
      </c>
      <c r="F108" s="169">
        <v>8</v>
      </c>
      <c r="G108" s="175">
        <v>110</v>
      </c>
      <c r="H108" s="175"/>
      <c r="I108" s="170">
        <v>3</v>
      </c>
      <c r="J108" s="171">
        <v>0</v>
      </c>
      <c r="K108" s="26">
        <v>-1</v>
      </c>
      <c r="L108" s="9"/>
      <c r="M108" s="177">
        <v>0.25</v>
      </c>
      <c r="N108" s="178">
        <v>3</v>
      </c>
      <c r="O108" s="167">
        <v>2</v>
      </c>
      <c r="P108" s="57" t="s">
        <v>100</v>
      </c>
      <c r="Q108" s="168" t="s">
        <v>53</v>
      </c>
      <c r="R108" s="169">
        <v>10</v>
      </c>
      <c r="S108" s="175"/>
      <c r="T108" s="175">
        <v>630</v>
      </c>
      <c r="U108" s="170">
        <v>3</v>
      </c>
      <c r="V108" s="179">
        <v>1</v>
      </c>
      <c r="W108" s="137">
        <v>-0.25</v>
      </c>
      <c r="X108" s="193" t="str">
        <f>C108&amp;"+"&amp;I108</f>
        <v>2+3</v>
      </c>
      <c r="Y108" s="162">
        <f>IF(AND(G108&gt;0,G108&lt;1),2*G108,MATCH(A108,{-40000,-0.4999999999,0.5,40000},1)-1)</f>
        <v>2</v>
      </c>
      <c r="Z108" s="159">
        <f>IF(AND(H108&gt;0,H108&lt;1),2*H108,MATCH(K108,{-40000,-0.4999999999,0.5,40000},1)-1)</f>
        <v>0</v>
      </c>
      <c r="AA108" s="193" t="str">
        <f>O108&amp;"+"&amp;U108</f>
        <v>2+3</v>
      </c>
      <c r="AB108" s="162">
        <f>IF(AND(S108&gt;0,S108&lt;1),2*S108,MATCH(M108,{-40000,-0.4999999999,0.5,40000},1)-1)</f>
        <v>1</v>
      </c>
      <c r="AC108" s="159">
        <f>IF(AND(T108&gt;0,T108&lt;1),2*T108,MATCH(W108,{-40000,-0.4999999999,0.5,40000},1)-1)</f>
        <v>1</v>
      </c>
    </row>
    <row r="109" spans="1:29" ht="16.5" customHeight="1">
      <c r="A109" s="173">
        <v>1</v>
      </c>
      <c r="B109" s="166">
        <v>2</v>
      </c>
      <c r="C109" s="167">
        <v>4</v>
      </c>
      <c r="D109" s="174" t="s">
        <v>99</v>
      </c>
      <c r="E109" s="168" t="s">
        <v>53</v>
      </c>
      <c r="F109" s="176">
        <v>8</v>
      </c>
      <c r="G109" s="175">
        <v>100</v>
      </c>
      <c r="H109" s="175"/>
      <c r="I109" s="170">
        <v>1</v>
      </c>
      <c r="J109" s="171">
        <v>2</v>
      </c>
      <c r="K109" s="26">
        <v>-1</v>
      </c>
      <c r="L109" s="9"/>
      <c r="M109" s="177">
        <v>-0.75</v>
      </c>
      <c r="N109" s="178">
        <v>0</v>
      </c>
      <c r="O109" s="167">
        <v>4</v>
      </c>
      <c r="P109" s="138" t="s">
        <v>100</v>
      </c>
      <c r="Q109" s="168" t="s">
        <v>54</v>
      </c>
      <c r="R109" s="176">
        <v>11</v>
      </c>
      <c r="S109" s="175"/>
      <c r="T109" s="175">
        <v>660</v>
      </c>
      <c r="U109" s="170">
        <v>1</v>
      </c>
      <c r="V109" s="179">
        <v>4</v>
      </c>
      <c r="W109" s="137">
        <v>0.75</v>
      </c>
      <c r="X109" s="194" t="str">
        <f>C109&amp;"+"&amp;I109</f>
        <v>4+1</v>
      </c>
      <c r="Y109" s="163">
        <f>IF(AND(G109&gt;0,G109&lt;1),2*G109,MATCH(A109,{-40000,-0.4999999999,0.5,40000},1)-1)</f>
        <v>2</v>
      </c>
      <c r="Z109" s="160">
        <f>IF(AND(H109&gt;0,H109&lt;1),2*H109,MATCH(K109,{-40000,-0.4999999999,0.5,40000},1)-1)</f>
        <v>0</v>
      </c>
      <c r="AA109" s="194" t="str">
        <f>O109&amp;"+"&amp;U109</f>
        <v>4+1</v>
      </c>
      <c r="AB109" s="163">
        <f>IF(AND(S109&gt;0,S109&lt;1),2*S109,MATCH(M109,{-40000,-0.4999999999,0.5,40000},1)-1)</f>
        <v>0</v>
      </c>
      <c r="AC109" s="160">
        <f>IF(AND(T109&gt;0,T109&lt;1),2*T109,MATCH(W109,{-40000,-0.4999999999,0.5,40000},1)-1)</f>
        <v>2</v>
      </c>
    </row>
    <row r="110" spans="1:27" s="54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  <c r="X110" s="195"/>
      <c r="AA110" s="195"/>
    </row>
    <row r="111" spans="1:27" s="54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  <c r="X111" s="195"/>
      <c r="AA111" s="195"/>
    </row>
    <row r="112" spans="1:27" s="54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  <c r="X112" s="195"/>
      <c r="AA112" s="195"/>
    </row>
    <row r="113" spans="1:27" s="54" customFormat="1" ht="4.5" customHeight="1">
      <c r="A113" s="72"/>
      <c r="B113" s="73"/>
      <c r="C113" s="74"/>
      <c r="D113" s="75"/>
      <c r="E113" s="76"/>
      <c r="F113" s="77"/>
      <c r="G113" s="78"/>
      <c r="H113" s="78"/>
      <c r="I113" s="74"/>
      <c r="J113" s="73"/>
      <c r="K113" s="79"/>
      <c r="L113" s="67"/>
      <c r="M113" s="72"/>
      <c r="N113" s="73"/>
      <c r="O113" s="74"/>
      <c r="P113" s="75"/>
      <c r="Q113" s="76"/>
      <c r="R113" s="77"/>
      <c r="S113" s="78"/>
      <c r="T113" s="78"/>
      <c r="U113" s="74"/>
      <c r="V113" s="73"/>
      <c r="W113" s="79"/>
      <c r="X113" s="195"/>
      <c r="AA113" s="195"/>
    </row>
    <row r="114" spans="1:27" s="53" customFormat="1" ht="12.75" customHeight="1">
      <c r="A114" s="80"/>
      <c r="B114" s="81"/>
      <c r="C114" s="82"/>
      <c r="D114" s="83"/>
      <c r="E114" s="84" t="s">
        <v>48</v>
      </c>
      <c r="F114" s="85" t="s">
        <v>257</v>
      </c>
      <c r="G114" s="86"/>
      <c r="H114" s="87"/>
      <c r="I114" s="145"/>
      <c r="J114" s="146"/>
      <c r="K114" s="147"/>
      <c r="L114" s="89"/>
      <c r="M114" s="80"/>
      <c r="N114" s="81"/>
      <c r="O114" s="82"/>
      <c r="P114" s="83"/>
      <c r="Q114" s="84" t="s">
        <v>48</v>
      </c>
      <c r="R114" s="85" t="s">
        <v>270</v>
      </c>
      <c r="S114" s="86"/>
      <c r="T114" s="87"/>
      <c r="U114" s="145"/>
      <c r="V114" s="146"/>
      <c r="W114" s="147"/>
      <c r="X114" s="190"/>
      <c r="AA114" s="190"/>
    </row>
    <row r="115" spans="1:27" s="53" customFormat="1" ht="12.75" customHeight="1">
      <c r="A115" s="80"/>
      <c r="B115" s="81"/>
      <c r="C115" s="82"/>
      <c r="D115" s="83"/>
      <c r="E115" s="90" t="s">
        <v>49</v>
      </c>
      <c r="F115" s="85" t="s">
        <v>258</v>
      </c>
      <c r="G115" s="91"/>
      <c r="H115" s="87"/>
      <c r="I115" s="148"/>
      <c r="J115" s="14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15.1</v>
      </c>
      <c r="K115" s="150"/>
      <c r="L115" s="89"/>
      <c r="M115" s="80"/>
      <c r="N115" s="81"/>
      <c r="O115" s="82"/>
      <c r="P115" s="83"/>
      <c r="Q115" s="90" t="s">
        <v>49</v>
      </c>
      <c r="R115" s="197" t="s">
        <v>271</v>
      </c>
      <c r="S115" s="91"/>
      <c r="T115" s="87"/>
      <c r="U115" s="148"/>
      <c r="V115" s="149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6.1</v>
      </c>
      <c r="W115" s="150"/>
      <c r="X115" s="190"/>
      <c r="AA115" s="190"/>
    </row>
    <row r="116" spans="1:27" s="53" customFormat="1" ht="12.75" customHeight="1">
      <c r="A116" s="80"/>
      <c r="B116" s="81"/>
      <c r="C116" s="82"/>
      <c r="D116" s="83"/>
      <c r="E116" s="90" t="s">
        <v>50</v>
      </c>
      <c r="F116" s="85" t="s">
        <v>259</v>
      </c>
      <c r="G116" s="86"/>
      <c r="H116" s="87"/>
      <c r="I116" s="151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14.1</v>
      </c>
      <c r="J116" s="149" t="str">
        <f>IF(J115="","","+")</f>
        <v>+</v>
      </c>
      <c r="K116" s="152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6.1</v>
      </c>
      <c r="L116" s="89"/>
      <c r="M116" s="80"/>
      <c r="N116" s="81"/>
      <c r="O116" s="82"/>
      <c r="P116" s="83"/>
      <c r="Q116" s="90" t="s">
        <v>50</v>
      </c>
      <c r="R116" s="85" t="s">
        <v>272</v>
      </c>
      <c r="S116" s="86"/>
      <c r="T116" s="87"/>
      <c r="U116" s="151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10.1</v>
      </c>
      <c r="V116" s="149" t="str">
        <f>IF(V115="","","+")</f>
        <v>+</v>
      </c>
      <c r="W116" s="152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18.1</v>
      </c>
      <c r="X116" s="190"/>
      <c r="AA116" s="190"/>
    </row>
    <row r="117" spans="1:27" s="53" customFormat="1" ht="12.75" customHeight="1">
      <c r="A117" s="80"/>
      <c r="B117" s="81"/>
      <c r="C117" s="82"/>
      <c r="D117" s="83"/>
      <c r="E117" s="84" t="s">
        <v>51</v>
      </c>
      <c r="F117" s="85" t="s">
        <v>260</v>
      </c>
      <c r="G117" s="86"/>
      <c r="H117" s="87"/>
      <c r="I117" s="148"/>
      <c r="J117" s="149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5.1</v>
      </c>
      <c r="K117" s="150"/>
      <c r="L117" s="89"/>
      <c r="M117" s="80"/>
      <c r="N117" s="81"/>
      <c r="O117" s="82"/>
      <c r="P117" s="83"/>
      <c r="Q117" s="84" t="s">
        <v>51</v>
      </c>
      <c r="R117" s="85" t="s">
        <v>186</v>
      </c>
      <c r="S117" s="86"/>
      <c r="T117" s="87"/>
      <c r="U117" s="148"/>
      <c r="V117" s="149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6.1</v>
      </c>
      <c r="W117" s="150"/>
      <c r="X117" s="190"/>
      <c r="AA117" s="190"/>
    </row>
    <row r="118" spans="1:27" s="53" customFormat="1" ht="12.75" customHeight="1">
      <c r="A118" s="92" t="s">
        <v>48</v>
      </c>
      <c r="B118" s="93" t="s">
        <v>266</v>
      </c>
      <c r="C118" s="82"/>
      <c r="D118" s="83"/>
      <c r="E118" s="94"/>
      <c r="F118" s="86"/>
      <c r="G118" s="84" t="s">
        <v>48</v>
      </c>
      <c r="H118" s="95" t="s">
        <v>118</v>
      </c>
      <c r="I118" s="86"/>
      <c r="J118" s="91"/>
      <c r="K118" s="88"/>
      <c r="L118" s="89"/>
      <c r="M118" s="92" t="s">
        <v>48</v>
      </c>
      <c r="N118" s="93" t="s">
        <v>115</v>
      </c>
      <c r="O118" s="82"/>
      <c r="P118" s="83"/>
      <c r="Q118" s="94"/>
      <c r="R118" s="86"/>
      <c r="S118" s="84" t="s">
        <v>48</v>
      </c>
      <c r="T118" s="95" t="s">
        <v>273</v>
      </c>
      <c r="U118" s="86"/>
      <c r="V118" s="91"/>
      <c r="W118" s="88"/>
      <c r="X118" s="190"/>
      <c r="AA118" s="190"/>
    </row>
    <row r="119" spans="1:27" s="53" customFormat="1" ht="12.75" customHeight="1">
      <c r="A119" s="96" t="s">
        <v>49</v>
      </c>
      <c r="B119" s="93" t="s">
        <v>267</v>
      </c>
      <c r="C119" s="97"/>
      <c r="D119" s="83"/>
      <c r="E119" s="94"/>
      <c r="F119" s="98"/>
      <c r="G119" s="90" t="s">
        <v>49</v>
      </c>
      <c r="H119" s="95" t="s">
        <v>124</v>
      </c>
      <c r="I119" s="86"/>
      <c r="J119" s="91"/>
      <c r="K119" s="88"/>
      <c r="L119" s="89"/>
      <c r="M119" s="96" t="s">
        <v>49</v>
      </c>
      <c r="N119" s="93" t="s">
        <v>277</v>
      </c>
      <c r="O119" s="97"/>
      <c r="P119" s="83"/>
      <c r="Q119" s="94"/>
      <c r="R119" s="98"/>
      <c r="S119" s="90" t="s">
        <v>49</v>
      </c>
      <c r="T119" s="95" t="s">
        <v>147</v>
      </c>
      <c r="U119" s="86"/>
      <c r="V119" s="91"/>
      <c r="W119" s="88"/>
      <c r="X119" s="190"/>
      <c r="AA119" s="190"/>
    </row>
    <row r="120" spans="1:27" s="53" customFormat="1" ht="12.75" customHeight="1">
      <c r="A120" s="96" t="s">
        <v>50</v>
      </c>
      <c r="B120" s="93" t="s">
        <v>268</v>
      </c>
      <c r="C120" s="82"/>
      <c r="D120" s="83"/>
      <c r="E120" s="94"/>
      <c r="F120" s="98"/>
      <c r="G120" s="90" t="s">
        <v>50</v>
      </c>
      <c r="H120" s="95" t="s">
        <v>261</v>
      </c>
      <c r="I120" s="86"/>
      <c r="J120" s="86"/>
      <c r="K120" s="88"/>
      <c r="L120" s="89"/>
      <c r="M120" s="96" t="s">
        <v>50</v>
      </c>
      <c r="N120" s="93" t="s">
        <v>278</v>
      </c>
      <c r="O120" s="82"/>
      <c r="P120" s="83"/>
      <c r="Q120" s="94"/>
      <c r="R120" s="98"/>
      <c r="S120" s="90" t="s">
        <v>50</v>
      </c>
      <c r="T120" s="95" t="s">
        <v>270</v>
      </c>
      <c r="U120" s="86"/>
      <c r="V120" s="86"/>
      <c r="W120" s="88"/>
      <c r="X120" s="190"/>
      <c r="AA120" s="190"/>
    </row>
    <row r="121" spans="1:27" s="53" customFormat="1" ht="12.75" customHeight="1">
      <c r="A121" s="92" t="s">
        <v>51</v>
      </c>
      <c r="B121" s="93" t="s">
        <v>269</v>
      </c>
      <c r="C121" s="97"/>
      <c r="D121" s="83"/>
      <c r="E121" s="94"/>
      <c r="F121" s="86"/>
      <c r="G121" s="84" t="s">
        <v>51</v>
      </c>
      <c r="H121" s="196" t="s">
        <v>262</v>
      </c>
      <c r="I121" s="86"/>
      <c r="J121" s="99" t="s">
        <v>55</v>
      </c>
      <c r="K121" s="88"/>
      <c r="L121" s="89"/>
      <c r="M121" s="92" t="s">
        <v>51</v>
      </c>
      <c r="N121" s="93" t="s">
        <v>279</v>
      </c>
      <c r="O121" s="97"/>
      <c r="P121" s="83"/>
      <c r="Q121" s="94"/>
      <c r="R121" s="86"/>
      <c r="S121" s="84" t="s">
        <v>51</v>
      </c>
      <c r="T121" s="95" t="s">
        <v>142</v>
      </c>
      <c r="U121" s="86"/>
      <c r="V121" s="99" t="s">
        <v>55</v>
      </c>
      <c r="W121" s="88"/>
      <c r="X121" s="190"/>
      <c r="AA121" s="190"/>
    </row>
    <row r="122" spans="1:27" s="53" customFormat="1" ht="12.75" customHeight="1">
      <c r="A122" s="100"/>
      <c r="B122" s="97"/>
      <c r="C122" s="97"/>
      <c r="D122" s="83"/>
      <c r="E122" s="84" t="s">
        <v>48</v>
      </c>
      <c r="F122" s="85" t="s">
        <v>263</v>
      </c>
      <c r="G122" s="86"/>
      <c r="H122" s="101"/>
      <c r="I122" s="102" t="s">
        <v>52</v>
      </c>
      <c r="J122" s="143" t="s">
        <v>411</v>
      </c>
      <c r="K122" s="88"/>
      <c r="L122" s="89"/>
      <c r="M122" s="100"/>
      <c r="N122" s="97"/>
      <c r="O122" s="97"/>
      <c r="P122" s="83"/>
      <c r="Q122" s="84" t="s">
        <v>48</v>
      </c>
      <c r="R122" s="197" t="s">
        <v>274</v>
      </c>
      <c r="S122" s="86"/>
      <c r="T122" s="101"/>
      <c r="U122" s="102" t="s">
        <v>52</v>
      </c>
      <c r="V122" s="143" t="s">
        <v>414</v>
      </c>
      <c r="W122" s="88"/>
      <c r="X122" s="190"/>
      <c r="AA122" s="190"/>
    </row>
    <row r="123" spans="1:27" s="53" customFormat="1" ht="12.75" customHeight="1">
      <c r="A123" s="80"/>
      <c r="B123" s="103" t="s">
        <v>56</v>
      </c>
      <c r="C123" s="82"/>
      <c r="D123" s="83"/>
      <c r="E123" s="90" t="s">
        <v>49</v>
      </c>
      <c r="F123" s="85" t="s">
        <v>264</v>
      </c>
      <c r="G123" s="86"/>
      <c r="H123" s="87"/>
      <c r="I123" s="102" t="s">
        <v>46</v>
      </c>
      <c r="J123" s="144" t="s">
        <v>411</v>
      </c>
      <c r="K123" s="88"/>
      <c r="L123" s="89"/>
      <c r="M123" s="80"/>
      <c r="N123" s="103" t="s">
        <v>56</v>
      </c>
      <c r="O123" s="82"/>
      <c r="P123" s="83"/>
      <c r="Q123" s="90" t="s">
        <v>49</v>
      </c>
      <c r="R123" s="85" t="s">
        <v>275</v>
      </c>
      <c r="S123" s="86"/>
      <c r="T123" s="87"/>
      <c r="U123" s="102" t="s">
        <v>46</v>
      </c>
      <c r="V123" s="144" t="s">
        <v>414</v>
      </c>
      <c r="W123" s="88"/>
      <c r="X123" s="190"/>
      <c r="AA123" s="190"/>
    </row>
    <row r="124" spans="1:27" s="53" customFormat="1" ht="12.75" customHeight="1">
      <c r="A124" s="80"/>
      <c r="B124" s="103" t="s">
        <v>413</v>
      </c>
      <c r="C124" s="82"/>
      <c r="D124" s="83"/>
      <c r="E124" s="90" t="s">
        <v>50</v>
      </c>
      <c r="F124" s="85" t="s">
        <v>265</v>
      </c>
      <c r="G124" s="91"/>
      <c r="H124" s="87"/>
      <c r="I124" s="102" t="s">
        <v>54</v>
      </c>
      <c r="J124" s="144" t="s">
        <v>412</v>
      </c>
      <c r="K124" s="88"/>
      <c r="L124" s="89"/>
      <c r="M124" s="80"/>
      <c r="N124" s="103" t="s">
        <v>416</v>
      </c>
      <c r="O124" s="82"/>
      <c r="P124" s="83"/>
      <c r="Q124" s="90" t="s">
        <v>50</v>
      </c>
      <c r="R124" s="85" t="s">
        <v>115</v>
      </c>
      <c r="S124" s="91"/>
      <c r="T124" s="87"/>
      <c r="U124" s="102" t="s">
        <v>54</v>
      </c>
      <c r="V124" s="144" t="s">
        <v>415</v>
      </c>
      <c r="W124" s="88"/>
      <c r="X124" s="190"/>
      <c r="AA124" s="190"/>
    </row>
    <row r="125" spans="1:27" s="53" customFormat="1" ht="12.75" customHeight="1">
      <c r="A125" s="104"/>
      <c r="B125" s="105"/>
      <c r="C125" s="105"/>
      <c r="D125" s="83"/>
      <c r="E125" s="84" t="s">
        <v>51</v>
      </c>
      <c r="F125" s="93" t="s">
        <v>226</v>
      </c>
      <c r="G125" s="105"/>
      <c r="H125" s="105"/>
      <c r="I125" s="106" t="s">
        <v>53</v>
      </c>
      <c r="J125" s="144" t="s">
        <v>412</v>
      </c>
      <c r="K125" s="107"/>
      <c r="L125" s="108"/>
      <c r="M125" s="104"/>
      <c r="N125" s="105"/>
      <c r="O125" s="105"/>
      <c r="P125" s="83"/>
      <c r="Q125" s="84" t="s">
        <v>51</v>
      </c>
      <c r="R125" s="93" t="s">
        <v>276</v>
      </c>
      <c r="S125" s="105"/>
      <c r="T125" s="105"/>
      <c r="U125" s="106" t="s">
        <v>53</v>
      </c>
      <c r="V125" s="144" t="s">
        <v>415</v>
      </c>
      <c r="W125" s="107"/>
      <c r="X125" s="190"/>
      <c r="AA125" s="190"/>
    </row>
    <row r="126" spans="1:23" ht="4.5" customHeight="1">
      <c r="A126" s="109"/>
      <c r="B126" s="110"/>
      <c r="C126" s="111"/>
      <c r="D126" s="112"/>
      <c r="E126" s="113"/>
      <c r="F126" s="114"/>
      <c r="G126" s="115"/>
      <c r="H126" s="115"/>
      <c r="I126" s="111"/>
      <c r="J126" s="110"/>
      <c r="K126" s="116"/>
      <c r="L126" s="117"/>
      <c r="M126" s="109"/>
      <c r="N126" s="110"/>
      <c r="O126" s="111"/>
      <c r="P126" s="112"/>
      <c r="Q126" s="113"/>
      <c r="R126" s="114"/>
      <c r="S126" s="115"/>
      <c r="T126" s="115"/>
      <c r="U126" s="111"/>
      <c r="V126" s="110"/>
      <c r="W126" s="116"/>
    </row>
    <row r="127" spans="1:29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  <c r="X127" s="203" t="s">
        <v>62</v>
      </c>
      <c r="Y127" s="204"/>
      <c r="Z127" s="200"/>
      <c r="AA127" s="205" t="s">
        <v>63</v>
      </c>
      <c r="AB127" s="201"/>
      <c r="AC127" s="202"/>
    </row>
    <row r="128" spans="1:29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  <c r="X128" s="191" t="s">
        <v>61</v>
      </c>
      <c r="Y128" s="199" t="s">
        <v>66</v>
      </c>
      <c r="Z128" s="200"/>
      <c r="AA128" s="191" t="s">
        <v>61</v>
      </c>
      <c r="AB128" s="201" t="s">
        <v>66</v>
      </c>
      <c r="AC128" s="202"/>
    </row>
    <row r="129" spans="1:29" ht="16.5" customHeight="1">
      <c r="A129" s="173">
        <v>-3</v>
      </c>
      <c r="B129" s="166">
        <v>1</v>
      </c>
      <c r="C129" s="167">
        <v>1</v>
      </c>
      <c r="D129" s="174" t="s">
        <v>87</v>
      </c>
      <c r="E129" s="168" t="s">
        <v>46</v>
      </c>
      <c r="F129" s="176">
        <v>6</v>
      </c>
      <c r="G129" s="175"/>
      <c r="H129" s="175">
        <v>100</v>
      </c>
      <c r="I129" s="170">
        <v>2</v>
      </c>
      <c r="J129" s="171">
        <v>3</v>
      </c>
      <c r="K129" s="26">
        <v>3</v>
      </c>
      <c r="L129" s="9"/>
      <c r="M129" s="177">
        <v>8.25</v>
      </c>
      <c r="N129" s="178">
        <v>4</v>
      </c>
      <c r="O129" s="167">
        <v>3</v>
      </c>
      <c r="P129" s="57" t="s">
        <v>100</v>
      </c>
      <c r="Q129" s="168" t="s">
        <v>54</v>
      </c>
      <c r="R129" s="176">
        <v>7</v>
      </c>
      <c r="S129" s="175">
        <v>100</v>
      </c>
      <c r="T129" s="175"/>
      <c r="U129" s="170">
        <v>4</v>
      </c>
      <c r="V129" s="179">
        <v>0</v>
      </c>
      <c r="W129" s="137">
        <v>-8.25</v>
      </c>
      <c r="X129" s="192" t="str">
        <f>C129&amp;"+"&amp;I129</f>
        <v>1+2</v>
      </c>
      <c r="Y129" s="161">
        <f>IF(AND(G129&gt;0,G129&lt;1),2*G129,MATCH(A129,{-40000,-0.4999999999,0.5,40000},1)-1)</f>
        <v>0</v>
      </c>
      <c r="Z129" s="158">
        <f>IF(AND(H129&gt;0,H129&lt;1),2*H129,MATCH(K129,{-40000,-0.4999999999,0.5,40000},1)-1)</f>
        <v>2</v>
      </c>
      <c r="AA129" s="192" t="str">
        <f>O129&amp;"+"&amp;U129</f>
        <v>3+4</v>
      </c>
      <c r="AB129" s="161">
        <f>IF(AND(S129&gt;0,S129&lt;1),2*S129,MATCH(M129,{-40000,-0.4999999999,0.5,40000},1)-1)</f>
        <v>2</v>
      </c>
      <c r="AC129" s="158">
        <f>IF(AND(T129&gt;0,T129&lt;1),2*T129,MATCH(W129,{-40000,-0.4999999999,0.5,40000},1)-1)</f>
        <v>0</v>
      </c>
    </row>
    <row r="130" spans="1:29" ht="16.5" customHeight="1">
      <c r="A130" s="173">
        <v>-3</v>
      </c>
      <c r="B130" s="166">
        <v>1</v>
      </c>
      <c r="C130" s="167">
        <v>3</v>
      </c>
      <c r="D130" s="57" t="s">
        <v>100</v>
      </c>
      <c r="E130" s="168" t="s">
        <v>52</v>
      </c>
      <c r="F130" s="176">
        <v>7</v>
      </c>
      <c r="G130" s="175"/>
      <c r="H130" s="175">
        <v>100</v>
      </c>
      <c r="I130" s="170">
        <v>6</v>
      </c>
      <c r="J130" s="171">
        <v>3</v>
      </c>
      <c r="K130" s="26">
        <v>3</v>
      </c>
      <c r="L130" s="9"/>
      <c r="M130" s="177">
        <v>-2.75</v>
      </c>
      <c r="N130" s="178">
        <v>1</v>
      </c>
      <c r="O130" s="167">
        <v>1</v>
      </c>
      <c r="P130" s="57" t="s">
        <v>100</v>
      </c>
      <c r="Q130" s="168" t="s">
        <v>54</v>
      </c>
      <c r="R130" s="176">
        <v>11</v>
      </c>
      <c r="S130" s="175"/>
      <c r="T130" s="175">
        <v>460</v>
      </c>
      <c r="U130" s="170">
        <v>6</v>
      </c>
      <c r="V130" s="179">
        <v>3</v>
      </c>
      <c r="W130" s="137">
        <v>2.75</v>
      </c>
      <c r="X130" s="193" t="str">
        <f>C130&amp;"+"&amp;I130</f>
        <v>3+6</v>
      </c>
      <c r="Y130" s="162">
        <f>IF(AND(G130&gt;0,G130&lt;1),2*G130,MATCH(A130,{-40000,-0.4999999999,0.5,40000},1)-1)</f>
        <v>0</v>
      </c>
      <c r="Z130" s="159">
        <f>IF(AND(H130&gt;0,H130&lt;1),2*H130,MATCH(K130,{-40000,-0.4999999999,0.5,40000},1)-1)</f>
        <v>2</v>
      </c>
      <c r="AA130" s="193" t="str">
        <f>O130&amp;"+"&amp;U130</f>
        <v>1+6</v>
      </c>
      <c r="AB130" s="162">
        <f>IF(AND(S130&gt;0,S130&lt;1),2*S130,MATCH(M130,{-40000,-0.4999999999,0.5,40000},1)-1)</f>
        <v>0</v>
      </c>
      <c r="AC130" s="159">
        <f>IF(AND(T130&gt;0,T130&lt;1),2*T130,MATCH(W130,{-40000,-0.4999999999,0.5,40000},1)-1)</f>
        <v>2</v>
      </c>
    </row>
    <row r="131" spans="1:29" ht="16.5" customHeight="1">
      <c r="A131" s="173">
        <v>9</v>
      </c>
      <c r="B131" s="166">
        <v>4</v>
      </c>
      <c r="C131" s="167">
        <v>4</v>
      </c>
      <c r="D131" s="174" t="s">
        <v>93</v>
      </c>
      <c r="E131" s="168" t="s">
        <v>53</v>
      </c>
      <c r="F131" s="176">
        <v>6</v>
      </c>
      <c r="G131" s="175">
        <v>500</v>
      </c>
      <c r="H131" s="175"/>
      <c r="I131" s="170">
        <v>5</v>
      </c>
      <c r="J131" s="171">
        <v>0</v>
      </c>
      <c r="K131" s="26">
        <v>-9</v>
      </c>
      <c r="L131" s="9"/>
      <c r="M131" s="177">
        <v>-2.75</v>
      </c>
      <c r="N131" s="178">
        <v>1</v>
      </c>
      <c r="O131" s="167">
        <v>5</v>
      </c>
      <c r="P131" s="57" t="s">
        <v>100</v>
      </c>
      <c r="Q131" s="168" t="s">
        <v>53</v>
      </c>
      <c r="R131" s="176">
        <v>11</v>
      </c>
      <c r="S131" s="175"/>
      <c r="T131" s="175">
        <v>460</v>
      </c>
      <c r="U131" s="170">
        <v>2</v>
      </c>
      <c r="V131" s="179">
        <v>3</v>
      </c>
      <c r="W131" s="137">
        <v>2.75</v>
      </c>
      <c r="X131" s="194" t="str">
        <f>C131&amp;"+"&amp;I131</f>
        <v>4+5</v>
      </c>
      <c r="Y131" s="163">
        <f>IF(AND(G131&gt;0,G131&lt;1),2*G131,MATCH(A131,{-40000,-0.4999999999,0.5,40000},1)-1)</f>
        <v>2</v>
      </c>
      <c r="Z131" s="160">
        <f>IF(AND(H131&gt;0,H131&lt;1),2*H131,MATCH(K131,{-40000,-0.4999999999,0.5,40000},1)-1)</f>
        <v>0</v>
      </c>
      <c r="AA131" s="194" t="str">
        <f>O131&amp;"+"&amp;U131</f>
        <v>5+2</v>
      </c>
      <c r="AB131" s="163">
        <f>IF(AND(S131&gt;0,S131&lt;1),2*S131,MATCH(M131,{-40000,-0.4999999999,0.5,40000},1)-1)</f>
        <v>0</v>
      </c>
      <c r="AC131" s="160">
        <f>IF(AND(T131&gt;0,T131&lt;1),2*T131,MATCH(W131,{-40000,-0.4999999999,0.5,40000},1)-1)</f>
        <v>2</v>
      </c>
    </row>
    <row r="132" spans="1:27" s="54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  <c r="X132" s="195"/>
      <c r="AA132" s="195"/>
    </row>
    <row r="133" spans="1:27" s="54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  <c r="X133" s="195"/>
      <c r="AA133" s="195"/>
    </row>
    <row r="134" spans="1:27" s="54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  <c r="X134" s="195"/>
      <c r="AA134" s="195"/>
    </row>
    <row r="135" spans="1:27" s="54" customFormat="1" ht="4.5" customHeight="1">
      <c r="A135" s="72"/>
      <c r="B135" s="73"/>
      <c r="C135" s="74"/>
      <c r="D135" s="75"/>
      <c r="E135" s="76"/>
      <c r="F135" s="77"/>
      <c r="G135" s="78"/>
      <c r="H135" s="78"/>
      <c r="I135" s="74"/>
      <c r="J135" s="73"/>
      <c r="K135" s="79"/>
      <c r="L135" s="67"/>
      <c r="M135" s="72"/>
      <c r="N135" s="73"/>
      <c r="O135" s="74"/>
      <c r="P135" s="75"/>
      <c r="Q135" s="76"/>
      <c r="R135" s="77"/>
      <c r="S135" s="78"/>
      <c r="T135" s="78"/>
      <c r="U135" s="74"/>
      <c r="V135" s="73"/>
      <c r="W135" s="79"/>
      <c r="X135" s="195"/>
      <c r="AA135" s="195"/>
    </row>
    <row r="136" spans="1:27" s="53" customFormat="1" ht="12.75" customHeight="1">
      <c r="A136" s="80"/>
      <c r="B136" s="81"/>
      <c r="C136" s="82"/>
      <c r="D136" s="83"/>
      <c r="E136" s="84" t="s">
        <v>48</v>
      </c>
      <c r="F136" s="85" t="s">
        <v>253</v>
      </c>
      <c r="G136" s="86"/>
      <c r="H136" s="87"/>
      <c r="I136" s="145"/>
      <c r="J136" s="146"/>
      <c r="K136" s="147"/>
      <c r="L136" s="89"/>
      <c r="M136" s="80"/>
      <c r="N136" s="81"/>
      <c r="O136" s="82"/>
      <c r="P136" s="83"/>
      <c r="Q136" s="84" t="s">
        <v>48</v>
      </c>
      <c r="R136" s="197" t="s">
        <v>290</v>
      </c>
      <c r="S136" s="86"/>
      <c r="T136" s="87"/>
      <c r="U136" s="145"/>
      <c r="V136" s="146"/>
      <c r="W136" s="147"/>
      <c r="X136" s="190"/>
      <c r="AA136" s="190"/>
    </row>
    <row r="137" spans="1:27" s="53" customFormat="1" ht="12.75" customHeight="1">
      <c r="A137" s="80"/>
      <c r="B137" s="81"/>
      <c r="C137" s="82"/>
      <c r="D137" s="83"/>
      <c r="E137" s="90" t="s">
        <v>49</v>
      </c>
      <c r="F137" s="85" t="s">
        <v>280</v>
      </c>
      <c r="G137" s="91"/>
      <c r="H137" s="87"/>
      <c r="I137" s="148"/>
      <c r="J137" s="14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7.1</v>
      </c>
      <c r="K137" s="150"/>
      <c r="L137" s="89"/>
      <c r="M137" s="80"/>
      <c r="N137" s="81"/>
      <c r="O137" s="82"/>
      <c r="P137" s="83"/>
      <c r="Q137" s="90" t="s">
        <v>49</v>
      </c>
      <c r="R137" s="197" t="s">
        <v>291</v>
      </c>
      <c r="S137" s="91"/>
      <c r="T137" s="87"/>
      <c r="U137" s="148"/>
      <c r="V137" s="149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7.1</v>
      </c>
      <c r="W137" s="150"/>
      <c r="X137" s="190"/>
      <c r="AA137" s="190"/>
    </row>
    <row r="138" spans="1:27" s="53" customFormat="1" ht="12.75" customHeight="1">
      <c r="A138" s="80"/>
      <c r="B138" s="81"/>
      <c r="C138" s="82"/>
      <c r="D138" s="83"/>
      <c r="E138" s="90" t="s">
        <v>50</v>
      </c>
      <c r="F138" s="85" t="s">
        <v>281</v>
      </c>
      <c r="G138" s="86"/>
      <c r="H138" s="87"/>
      <c r="I138" s="151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7.1</v>
      </c>
      <c r="J138" s="149" t="str">
        <f>IF(J137="","","+")</f>
        <v>+</v>
      </c>
      <c r="K138" s="152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13.1</v>
      </c>
      <c r="L138" s="89"/>
      <c r="M138" s="80"/>
      <c r="N138" s="81"/>
      <c r="O138" s="82"/>
      <c r="P138" s="83"/>
      <c r="Q138" s="90" t="s">
        <v>50</v>
      </c>
      <c r="R138" s="85" t="s">
        <v>292</v>
      </c>
      <c r="S138" s="86"/>
      <c r="T138" s="87"/>
      <c r="U138" s="151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9.1</v>
      </c>
      <c r="V138" s="149" t="str">
        <f>IF(V137="","","+")</f>
        <v>+</v>
      </c>
      <c r="W138" s="152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12.1</v>
      </c>
      <c r="X138" s="190"/>
      <c r="AA138" s="190"/>
    </row>
    <row r="139" spans="1:27" s="53" customFormat="1" ht="12.75" customHeight="1">
      <c r="A139" s="80"/>
      <c r="B139" s="81"/>
      <c r="C139" s="82"/>
      <c r="D139" s="83"/>
      <c r="E139" s="84" t="s">
        <v>51</v>
      </c>
      <c r="F139" s="85" t="s">
        <v>282</v>
      </c>
      <c r="G139" s="86"/>
      <c r="H139" s="87"/>
      <c r="I139" s="148"/>
      <c r="J139" s="149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13.1</v>
      </c>
      <c r="K139" s="150"/>
      <c r="L139" s="89"/>
      <c r="M139" s="80"/>
      <c r="N139" s="81"/>
      <c r="O139" s="82"/>
      <c r="P139" s="83"/>
      <c r="Q139" s="84" t="s">
        <v>51</v>
      </c>
      <c r="R139" s="85" t="s">
        <v>293</v>
      </c>
      <c r="S139" s="86"/>
      <c r="T139" s="87"/>
      <c r="U139" s="148"/>
      <c r="V139" s="149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12.1</v>
      </c>
      <c r="W139" s="150"/>
      <c r="X139" s="190"/>
      <c r="AA139" s="190"/>
    </row>
    <row r="140" spans="1:27" s="53" customFormat="1" ht="12.75" customHeight="1">
      <c r="A140" s="92" t="s">
        <v>48</v>
      </c>
      <c r="B140" s="93" t="s">
        <v>289</v>
      </c>
      <c r="C140" s="82"/>
      <c r="D140" s="83"/>
      <c r="E140" s="94"/>
      <c r="F140" s="86"/>
      <c r="G140" s="84" t="s">
        <v>48</v>
      </c>
      <c r="H140" s="95" t="s">
        <v>283</v>
      </c>
      <c r="I140" s="86"/>
      <c r="J140" s="91"/>
      <c r="K140" s="88"/>
      <c r="L140" s="89"/>
      <c r="M140" s="92" t="s">
        <v>48</v>
      </c>
      <c r="N140" s="93" t="s">
        <v>244</v>
      </c>
      <c r="O140" s="82"/>
      <c r="P140" s="83"/>
      <c r="Q140" s="94"/>
      <c r="R140" s="86"/>
      <c r="S140" s="84" t="s">
        <v>48</v>
      </c>
      <c r="T140" s="95" t="s">
        <v>294</v>
      </c>
      <c r="U140" s="86"/>
      <c r="V140" s="91"/>
      <c r="W140" s="88"/>
      <c r="X140" s="190"/>
      <c r="AA140" s="190"/>
    </row>
    <row r="141" spans="1:27" s="53" customFormat="1" ht="12.75" customHeight="1">
      <c r="A141" s="96" t="s">
        <v>49</v>
      </c>
      <c r="B141" s="93" t="s">
        <v>220</v>
      </c>
      <c r="C141" s="97"/>
      <c r="D141" s="83"/>
      <c r="E141" s="94"/>
      <c r="F141" s="98"/>
      <c r="G141" s="90" t="s">
        <v>49</v>
      </c>
      <c r="H141" s="95" t="s">
        <v>284</v>
      </c>
      <c r="I141" s="86"/>
      <c r="J141" s="91"/>
      <c r="K141" s="88"/>
      <c r="L141" s="89"/>
      <c r="M141" s="96" t="s">
        <v>49</v>
      </c>
      <c r="N141" s="93" t="s">
        <v>301</v>
      </c>
      <c r="O141" s="97"/>
      <c r="P141" s="83"/>
      <c r="Q141" s="94"/>
      <c r="R141" s="98"/>
      <c r="S141" s="90" t="s">
        <v>49</v>
      </c>
      <c r="T141" s="95" t="s">
        <v>295</v>
      </c>
      <c r="U141" s="86"/>
      <c r="V141" s="91"/>
      <c r="W141" s="88"/>
      <c r="X141" s="190"/>
      <c r="AA141" s="190"/>
    </row>
    <row r="142" spans="1:27" s="53" customFormat="1" ht="12.75" customHeight="1">
      <c r="A142" s="96" t="s">
        <v>50</v>
      </c>
      <c r="B142" s="93" t="s">
        <v>232</v>
      </c>
      <c r="C142" s="82"/>
      <c r="D142" s="83"/>
      <c r="E142" s="94"/>
      <c r="F142" s="98"/>
      <c r="G142" s="90" t="s">
        <v>50</v>
      </c>
      <c r="H142" s="95" t="s">
        <v>285</v>
      </c>
      <c r="I142" s="86"/>
      <c r="J142" s="86"/>
      <c r="K142" s="88"/>
      <c r="L142" s="89"/>
      <c r="M142" s="96" t="s">
        <v>50</v>
      </c>
      <c r="N142" s="93" t="s">
        <v>302</v>
      </c>
      <c r="O142" s="82"/>
      <c r="P142" s="83"/>
      <c r="Q142" s="94"/>
      <c r="R142" s="98"/>
      <c r="S142" s="90" t="s">
        <v>50</v>
      </c>
      <c r="T142" s="95" t="s">
        <v>296</v>
      </c>
      <c r="U142" s="86"/>
      <c r="V142" s="86"/>
      <c r="W142" s="88"/>
      <c r="X142" s="190"/>
      <c r="AA142" s="190"/>
    </row>
    <row r="143" spans="1:27" s="53" customFormat="1" ht="12.75" customHeight="1">
      <c r="A143" s="92" t="s">
        <v>51</v>
      </c>
      <c r="B143" s="93" t="s">
        <v>238</v>
      </c>
      <c r="C143" s="97"/>
      <c r="D143" s="83"/>
      <c r="E143" s="94"/>
      <c r="F143" s="86"/>
      <c r="G143" s="84" t="s">
        <v>51</v>
      </c>
      <c r="H143" s="95" t="s">
        <v>265</v>
      </c>
      <c r="I143" s="86"/>
      <c r="J143" s="99" t="s">
        <v>55</v>
      </c>
      <c r="K143" s="88"/>
      <c r="L143" s="89"/>
      <c r="M143" s="92" t="s">
        <v>51</v>
      </c>
      <c r="N143" s="93" t="s">
        <v>303</v>
      </c>
      <c r="O143" s="97"/>
      <c r="P143" s="83"/>
      <c r="Q143" s="94"/>
      <c r="R143" s="86"/>
      <c r="S143" s="84" t="s">
        <v>51</v>
      </c>
      <c r="T143" s="95" t="s">
        <v>297</v>
      </c>
      <c r="U143" s="86"/>
      <c r="V143" s="99" t="s">
        <v>55</v>
      </c>
      <c r="W143" s="88"/>
      <c r="X143" s="190"/>
      <c r="AA143" s="190"/>
    </row>
    <row r="144" spans="1:27" s="53" customFormat="1" ht="12.75" customHeight="1">
      <c r="A144" s="100"/>
      <c r="B144" s="97"/>
      <c r="C144" s="97"/>
      <c r="D144" s="83"/>
      <c r="E144" s="84" t="s">
        <v>48</v>
      </c>
      <c r="F144" s="85" t="s">
        <v>111</v>
      </c>
      <c r="G144" s="86"/>
      <c r="H144" s="101"/>
      <c r="I144" s="102" t="s">
        <v>52</v>
      </c>
      <c r="J144" s="143" t="s">
        <v>417</v>
      </c>
      <c r="K144" s="88"/>
      <c r="L144" s="89"/>
      <c r="M144" s="100"/>
      <c r="N144" s="97"/>
      <c r="O144" s="97"/>
      <c r="P144" s="83"/>
      <c r="Q144" s="84" t="s">
        <v>48</v>
      </c>
      <c r="R144" s="85" t="s">
        <v>298</v>
      </c>
      <c r="S144" s="86"/>
      <c r="T144" s="101"/>
      <c r="U144" s="102" t="s">
        <v>52</v>
      </c>
      <c r="V144" s="143" t="s">
        <v>420</v>
      </c>
      <c r="W144" s="88"/>
      <c r="X144" s="190"/>
      <c r="AA144" s="190"/>
    </row>
    <row r="145" spans="1:27" s="53" customFormat="1" ht="12.75" customHeight="1">
      <c r="A145" s="80"/>
      <c r="B145" s="103" t="s">
        <v>56</v>
      </c>
      <c r="C145" s="82"/>
      <c r="D145" s="83"/>
      <c r="E145" s="90" t="s">
        <v>49</v>
      </c>
      <c r="F145" s="197" t="s">
        <v>286</v>
      </c>
      <c r="G145" s="86"/>
      <c r="H145" s="87"/>
      <c r="I145" s="102" t="s">
        <v>46</v>
      </c>
      <c r="J145" s="144" t="s">
        <v>417</v>
      </c>
      <c r="K145" s="88"/>
      <c r="L145" s="89"/>
      <c r="M145" s="80"/>
      <c r="N145" s="103" t="s">
        <v>56</v>
      </c>
      <c r="O145" s="82"/>
      <c r="P145" s="83"/>
      <c r="Q145" s="90" t="s">
        <v>49</v>
      </c>
      <c r="R145" s="85" t="s">
        <v>299</v>
      </c>
      <c r="S145" s="86"/>
      <c r="T145" s="87"/>
      <c r="U145" s="102" t="s">
        <v>46</v>
      </c>
      <c r="V145" s="144" t="s">
        <v>420</v>
      </c>
      <c r="W145" s="88"/>
      <c r="X145" s="190"/>
      <c r="AA145" s="190"/>
    </row>
    <row r="146" spans="1:27" s="53" customFormat="1" ht="12.75" customHeight="1">
      <c r="A146" s="80"/>
      <c r="B146" s="103" t="s">
        <v>419</v>
      </c>
      <c r="C146" s="82"/>
      <c r="D146" s="83"/>
      <c r="E146" s="90" t="s">
        <v>50</v>
      </c>
      <c r="F146" s="85" t="s">
        <v>287</v>
      </c>
      <c r="G146" s="91"/>
      <c r="H146" s="87"/>
      <c r="I146" s="102" t="s">
        <v>54</v>
      </c>
      <c r="J146" s="144" t="s">
        <v>418</v>
      </c>
      <c r="K146" s="88"/>
      <c r="L146" s="89"/>
      <c r="M146" s="80"/>
      <c r="N146" s="103" t="s">
        <v>423</v>
      </c>
      <c r="O146" s="82"/>
      <c r="P146" s="83"/>
      <c r="Q146" s="90" t="s">
        <v>50</v>
      </c>
      <c r="R146" s="85" t="s">
        <v>300</v>
      </c>
      <c r="S146" s="91"/>
      <c r="T146" s="87"/>
      <c r="U146" s="102" t="s">
        <v>54</v>
      </c>
      <c r="V146" s="144" t="s">
        <v>421</v>
      </c>
      <c r="W146" s="88"/>
      <c r="X146" s="190"/>
      <c r="AA146" s="190"/>
    </row>
    <row r="147" spans="1:27" s="53" customFormat="1" ht="12.75" customHeight="1">
      <c r="A147" s="104"/>
      <c r="B147" s="105"/>
      <c r="C147" s="105"/>
      <c r="D147" s="83"/>
      <c r="E147" s="84" t="s">
        <v>51</v>
      </c>
      <c r="F147" s="93" t="s">
        <v>288</v>
      </c>
      <c r="G147" s="105"/>
      <c r="H147" s="105"/>
      <c r="I147" s="106" t="s">
        <v>53</v>
      </c>
      <c r="J147" s="144" t="s">
        <v>418</v>
      </c>
      <c r="K147" s="107"/>
      <c r="L147" s="108"/>
      <c r="M147" s="104"/>
      <c r="N147" s="105"/>
      <c r="O147" s="105"/>
      <c r="P147" s="83"/>
      <c r="Q147" s="84" t="s">
        <v>51</v>
      </c>
      <c r="R147" s="93" t="s">
        <v>260</v>
      </c>
      <c r="S147" s="105"/>
      <c r="T147" s="105"/>
      <c r="U147" s="106" t="s">
        <v>53</v>
      </c>
      <c r="V147" s="144" t="s">
        <v>422</v>
      </c>
      <c r="W147" s="107"/>
      <c r="X147" s="190"/>
      <c r="AA147" s="190"/>
    </row>
    <row r="148" spans="1:23" ht="4.5" customHeight="1">
      <c r="A148" s="109"/>
      <c r="B148" s="110"/>
      <c r="C148" s="111"/>
      <c r="D148" s="112"/>
      <c r="E148" s="113"/>
      <c r="F148" s="114"/>
      <c r="G148" s="115"/>
      <c r="H148" s="115"/>
      <c r="I148" s="111"/>
      <c r="J148" s="110"/>
      <c r="K148" s="116"/>
      <c r="L148" s="117"/>
      <c r="M148" s="109"/>
      <c r="N148" s="110"/>
      <c r="O148" s="111"/>
      <c r="P148" s="112"/>
      <c r="Q148" s="113"/>
      <c r="R148" s="114"/>
      <c r="S148" s="115"/>
      <c r="T148" s="115"/>
      <c r="U148" s="111"/>
      <c r="V148" s="110"/>
      <c r="W148" s="116"/>
    </row>
    <row r="149" spans="1:29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  <c r="X149" s="203" t="s">
        <v>62</v>
      </c>
      <c r="Y149" s="204"/>
      <c r="Z149" s="200"/>
      <c r="AA149" s="205" t="s">
        <v>63</v>
      </c>
      <c r="AB149" s="201"/>
      <c r="AC149" s="202"/>
    </row>
    <row r="150" spans="1:29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  <c r="X150" s="191" t="s">
        <v>61</v>
      </c>
      <c r="Y150" s="199" t="s">
        <v>66</v>
      </c>
      <c r="Z150" s="200"/>
      <c r="AA150" s="191" t="s">
        <v>61</v>
      </c>
      <c r="AB150" s="201" t="s">
        <v>66</v>
      </c>
      <c r="AC150" s="202"/>
    </row>
    <row r="151" spans="1:29" ht="16.5" customHeight="1">
      <c r="A151" s="173">
        <v>1.25</v>
      </c>
      <c r="B151" s="166">
        <v>3</v>
      </c>
      <c r="C151" s="167">
        <v>3</v>
      </c>
      <c r="D151" s="174" t="s">
        <v>98</v>
      </c>
      <c r="E151" s="168" t="s">
        <v>54</v>
      </c>
      <c r="F151" s="169">
        <v>8</v>
      </c>
      <c r="G151" s="175">
        <v>100</v>
      </c>
      <c r="H151" s="175"/>
      <c r="I151" s="170">
        <v>6</v>
      </c>
      <c r="J151" s="171">
        <v>1</v>
      </c>
      <c r="K151" s="26">
        <v>-1.25</v>
      </c>
      <c r="L151" s="9"/>
      <c r="M151" s="177">
        <v>3.25</v>
      </c>
      <c r="N151" s="178">
        <v>4</v>
      </c>
      <c r="O151" s="167">
        <v>3</v>
      </c>
      <c r="P151" s="57" t="s">
        <v>90</v>
      </c>
      <c r="Q151" s="168" t="s">
        <v>53</v>
      </c>
      <c r="R151" s="169">
        <v>5</v>
      </c>
      <c r="S151" s="175">
        <v>100</v>
      </c>
      <c r="T151" s="175"/>
      <c r="U151" s="170">
        <v>6</v>
      </c>
      <c r="V151" s="179">
        <v>0</v>
      </c>
      <c r="W151" s="137">
        <v>-3.25</v>
      </c>
      <c r="X151" s="192" t="str">
        <f>C151&amp;"+"&amp;I151</f>
        <v>3+6</v>
      </c>
      <c r="Y151" s="161">
        <f>IF(AND(G151&gt;0,G151&lt;1),2*G151,MATCH(A151,{-40000,-0.4999999999,0.5,40000},1)-1)</f>
        <v>2</v>
      </c>
      <c r="Z151" s="158">
        <f>IF(AND(H151&gt;0,H151&lt;1),2*H151,MATCH(K151,{-40000,-0.4999999999,0.5,40000},1)-1)</f>
        <v>0</v>
      </c>
      <c r="AA151" s="192" t="str">
        <f>O151&amp;"+"&amp;U151</f>
        <v>3+6</v>
      </c>
      <c r="AB151" s="161">
        <f>IF(AND(S151&gt;0,S151&lt;1),2*S151,MATCH(M151,{-40000,-0.4999999999,0.5,40000},1)-1)</f>
        <v>2</v>
      </c>
      <c r="AC151" s="158">
        <f>IF(AND(T151&gt;0,T151&lt;1),2*T151,MATCH(W151,{-40000,-0.4999999999,0.5,40000},1)-1)</f>
        <v>0</v>
      </c>
    </row>
    <row r="152" spans="1:29" ht="16.5" customHeight="1">
      <c r="A152" s="173">
        <v>-3.75</v>
      </c>
      <c r="B152" s="166">
        <v>0</v>
      </c>
      <c r="C152" s="167">
        <v>4</v>
      </c>
      <c r="D152" s="174" t="s">
        <v>101</v>
      </c>
      <c r="E152" s="168" t="s">
        <v>46</v>
      </c>
      <c r="F152" s="169">
        <v>9</v>
      </c>
      <c r="G152" s="175"/>
      <c r="H152" s="175">
        <v>100</v>
      </c>
      <c r="I152" s="170">
        <v>1</v>
      </c>
      <c r="J152" s="171">
        <v>4</v>
      </c>
      <c r="K152" s="26">
        <v>3.75</v>
      </c>
      <c r="L152" s="9"/>
      <c r="M152" s="177">
        <v>-0.5</v>
      </c>
      <c r="N152" s="178">
        <v>2</v>
      </c>
      <c r="O152" s="167">
        <v>4</v>
      </c>
      <c r="P152" s="174" t="s">
        <v>99</v>
      </c>
      <c r="Q152" s="168" t="s">
        <v>46</v>
      </c>
      <c r="R152" s="169">
        <v>8</v>
      </c>
      <c r="S152" s="175"/>
      <c r="T152" s="175">
        <v>50</v>
      </c>
      <c r="U152" s="170">
        <v>1</v>
      </c>
      <c r="V152" s="179">
        <v>2</v>
      </c>
      <c r="W152" s="137">
        <v>0.5</v>
      </c>
      <c r="X152" s="193" t="str">
        <f>C152&amp;"+"&amp;I152</f>
        <v>4+1</v>
      </c>
      <c r="Y152" s="162">
        <f>IF(AND(G152&gt;0,G152&lt;1),2*G152,MATCH(A152,{-40000,-0.4999999999,0.5,40000},1)-1)</f>
        <v>0</v>
      </c>
      <c r="Z152" s="159">
        <f>IF(AND(H152&gt;0,H152&lt;1),2*H152,MATCH(K152,{-40000,-0.4999999999,0.5,40000},1)-1)</f>
        <v>2</v>
      </c>
      <c r="AA152" s="193" t="str">
        <f>O152&amp;"+"&amp;U152</f>
        <v>4+1</v>
      </c>
      <c r="AB152" s="162">
        <f>IF(AND(S152&gt;0,S152&lt;1),2*S152,MATCH(M152,{-40000,-0.4999999999,0.5,40000},1)-1)</f>
        <v>0</v>
      </c>
      <c r="AC152" s="159">
        <f>IF(AND(T152&gt;0,T152&lt;1),2*T152,MATCH(W152,{-40000,-0.4999999999,0.5,40000},1)-1)</f>
        <v>2</v>
      </c>
    </row>
    <row r="153" spans="1:29" ht="16.5" customHeight="1">
      <c r="A153" s="173">
        <v>1.25</v>
      </c>
      <c r="B153" s="166">
        <v>3</v>
      </c>
      <c r="C153" s="167">
        <v>5</v>
      </c>
      <c r="D153" s="174" t="s">
        <v>85</v>
      </c>
      <c r="E153" s="168" t="s">
        <v>54</v>
      </c>
      <c r="F153" s="176">
        <v>9</v>
      </c>
      <c r="G153" s="175">
        <v>100</v>
      </c>
      <c r="H153" s="175"/>
      <c r="I153" s="170">
        <v>2</v>
      </c>
      <c r="J153" s="171">
        <v>1</v>
      </c>
      <c r="K153" s="26">
        <v>-1.25</v>
      </c>
      <c r="L153" s="9"/>
      <c r="M153" s="177">
        <v>-2.25</v>
      </c>
      <c r="N153" s="178">
        <v>0</v>
      </c>
      <c r="O153" s="167">
        <v>5</v>
      </c>
      <c r="P153" s="174" t="s">
        <v>87</v>
      </c>
      <c r="Q153" s="168" t="s">
        <v>54</v>
      </c>
      <c r="R153" s="176">
        <v>8</v>
      </c>
      <c r="S153" s="175"/>
      <c r="T153" s="175">
        <v>110</v>
      </c>
      <c r="U153" s="170">
        <v>2</v>
      </c>
      <c r="V153" s="179">
        <v>4</v>
      </c>
      <c r="W153" s="137">
        <v>2.25</v>
      </c>
      <c r="X153" s="194" t="str">
        <f>C153&amp;"+"&amp;I153</f>
        <v>5+2</v>
      </c>
      <c r="Y153" s="163">
        <f>IF(AND(G153&gt;0,G153&lt;1),2*G153,MATCH(A153,{-40000,-0.4999999999,0.5,40000},1)-1)</f>
        <v>2</v>
      </c>
      <c r="Z153" s="160">
        <f>IF(AND(H153&gt;0,H153&lt;1),2*H153,MATCH(K153,{-40000,-0.4999999999,0.5,40000},1)-1)</f>
        <v>0</v>
      </c>
      <c r="AA153" s="194" t="str">
        <f>O153&amp;"+"&amp;U153</f>
        <v>5+2</v>
      </c>
      <c r="AB153" s="163">
        <f>IF(AND(S153&gt;0,S153&lt;1),2*S153,MATCH(M153,{-40000,-0.4999999999,0.5,40000},1)-1)</f>
        <v>0</v>
      </c>
      <c r="AC153" s="160">
        <f>IF(AND(T153&gt;0,T153&lt;1),2*T153,MATCH(W153,{-40000,-0.4999999999,0.5,40000},1)-1)</f>
        <v>2</v>
      </c>
    </row>
    <row r="154" spans="1:27" s="54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  <c r="X154" s="195"/>
      <c r="AA154" s="195"/>
    </row>
    <row r="155" spans="1:27" s="54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  <c r="X155" s="195"/>
      <c r="AA155" s="195"/>
    </row>
    <row r="156" spans="1:27" s="54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  <c r="X156" s="195"/>
      <c r="AA156" s="195"/>
    </row>
    <row r="157" spans="1:27" s="54" customFormat="1" ht="4.5" customHeight="1">
      <c r="A157" s="72"/>
      <c r="B157" s="73"/>
      <c r="C157" s="74"/>
      <c r="D157" s="75"/>
      <c r="E157" s="76"/>
      <c r="F157" s="77"/>
      <c r="G157" s="78"/>
      <c r="H157" s="78"/>
      <c r="I157" s="74"/>
      <c r="J157" s="73"/>
      <c r="K157" s="79"/>
      <c r="L157" s="67"/>
      <c r="M157" s="72"/>
      <c r="N157" s="73"/>
      <c r="O157" s="74"/>
      <c r="P157" s="75"/>
      <c r="Q157" s="76"/>
      <c r="R157" s="77"/>
      <c r="S157" s="78"/>
      <c r="T157" s="78"/>
      <c r="U157" s="74"/>
      <c r="V157" s="73"/>
      <c r="W157" s="79"/>
      <c r="X157" s="195"/>
      <c r="AA157" s="195"/>
    </row>
    <row r="158" spans="1:27" s="53" customFormat="1" ht="12.75" customHeight="1">
      <c r="A158" s="80"/>
      <c r="B158" s="81"/>
      <c r="C158" s="82"/>
      <c r="D158" s="83"/>
      <c r="E158" s="84" t="s">
        <v>48</v>
      </c>
      <c r="F158" s="85" t="s">
        <v>304</v>
      </c>
      <c r="G158" s="86"/>
      <c r="H158" s="87"/>
      <c r="I158" s="145"/>
      <c r="J158" s="146"/>
      <c r="K158" s="147"/>
      <c r="L158" s="89"/>
      <c r="M158" s="80"/>
      <c r="N158" s="81"/>
      <c r="O158" s="82"/>
      <c r="P158" s="83"/>
      <c r="Q158" s="84" t="s">
        <v>48</v>
      </c>
      <c r="R158" s="85" t="s">
        <v>268</v>
      </c>
      <c r="S158" s="86"/>
      <c r="T158" s="87"/>
      <c r="U158" s="145"/>
      <c r="V158" s="146"/>
      <c r="W158" s="147"/>
      <c r="X158" s="190"/>
      <c r="AA158" s="190"/>
    </row>
    <row r="159" spans="1:27" s="53" customFormat="1" ht="12.75" customHeight="1">
      <c r="A159" s="80"/>
      <c r="B159" s="81"/>
      <c r="C159" s="82"/>
      <c r="D159" s="83"/>
      <c r="E159" s="90" t="s">
        <v>49</v>
      </c>
      <c r="F159" s="85" t="s">
        <v>305</v>
      </c>
      <c r="G159" s="91"/>
      <c r="H159" s="87"/>
      <c r="I159" s="148"/>
      <c r="J159" s="14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10.1</v>
      </c>
      <c r="K159" s="150"/>
      <c r="L159" s="89"/>
      <c r="M159" s="80"/>
      <c r="N159" s="81"/>
      <c r="O159" s="82"/>
      <c r="P159" s="83"/>
      <c r="Q159" s="90" t="s">
        <v>49</v>
      </c>
      <c r="R159" s="85" t="s">
        <v>317</v>
      </c>
      <c r="S159" s="91"/>
      <c r="T159" s="87"/>
      <c r="U159" s="148"/>
      <c r="V159" s="149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4.1</v>
      </c>
      <c r="W159" s="150"/>
      <c r="X159" s="190"/>
      <c r="AA159" s="190"/>
    </row>
    <row r="160" spans="1:27" s="53" customFormat="1" ht="12.75" customHeight="1">
      <c r="A160" s="80"/>
      <c r="B160" s="81"/>
      <c r="C160" s="82"/>
      <c r="D160" s="83"/>
      <c r="E160" s="90" t="s">
        <v>50</v>
      </c>
      <c r="F160" s="85" t="s">
        <v>306</v>
      </c>
      <c r="G160" s="86"/>
      <c r="H160" s="87"/>
      <c r="I160" s="151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J160" s="149" t="str">
        <f>IF(J159="","","+")</f>
        <v>+</v>
      </c>
      <c r="K160" s="152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3.1</v>
      </c>
      <c r="L160" s="89"/>
      <c r="M160" s="80"/>
      <c r="N160" s="81"/>
      <c r="O160" s="82"/>
      <c r="P160" s="83"/>
      <c r="Q160" s="90" t="s">
        <v>50</v>
      </c>
      <c r="R160" s="85" t="s">
        <v>318</v>
      </c>
      <c r="S160" s="86"/>
      <c r="T160" s="87"/>
      <c r="U160" s="151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8.1</v>
      </c>
      <c r="V160" s="149" t="str">
        <f>IF(V159="","","+")</f>
        <v>+</v>
      </c>
      <c r="W160" s="152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19.1</v>
      </c>
      <c r="X160" s="190"/>
      <c r="AA160" s="190"/>
    </row>
    <row r="161" spans="1:27" s="53" customFormat="1" ht="12.75" customHeight="1">
      <c r="A161" s="80"/>
      <c r="B161" s="81"/>
      <c r="C161" s="82"/>
      <c r="D161" s="83"/>
      <c r="E161" s="84" t="s">
        <v>51</v>
      </c>
      <c r="F161" s="85" t="s">
        <v>307</v>
      </c>
      <c r="G161" s="86"/>
      <c r="H161" s="87"/>
      <c r="I161" s="148"/>
      <c r="J161" s="149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17.1</v>
      </c>
      <c r="K161" s="150"/>
      <c r="L161" s="89"/>
      <c r="M161" s="80"/>
      <c r="N161" s="81"/>
      <c r="O161" s="82"/>
      <c r="P161" s="83"/>
      <c r="Q161" s="84" t="s">
        <v>51</v>
      </c>
      <c r="R161" s="85" t="s">
        <v>319</v>
      </c>
      <c r="S161" s="86"/>
      <c r="T161" s="87"/>
      <c r="U161" s="148"/>
      <c r="V161" s="149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9.1</v>
      </c>
      <c r="W161" s="150"/>
      <c r="X161" s="190"/>
      <c r="AA161" s="190"/>
    </row>
    <row r="162" spans="1:27" s="53" customFormat="1" ht="12.75" customHeight="1">
      <c r="A162" s="92" t="s">
        <v>48</v>
      </c>
      <c r="B162" s="93" t="s">
        <v>313</v>
      </c>
      <c r="C162" s="82"/>
      <c r="D162" s="83"/>
      <c r="E162" s="94"/>
      <c r="F162" s="86"/>
      <c r="G162" s="84" t="s">
        <v>48</v>
      </c>
      <c r="H162" s="95" t="s">
        <v>308</v>
      </c>
      <c r="I162" s="86"/>
      <c r="J162" s="91"/>
      <c r="K162" s="88"/>
      <c r="L162" s="89"/>
      <c r="M162" s="92" t="s">
        <v>48</v>
      </c>
      <c r="N162" s="93" t="s">
        <v>325</v>
      </c>
      <c r="O162" s="82"/>
      <c r="P162" s="83"/>
      <c r="Q162" s="94"/>
      <c r="R162" s="86"/>
      <c r="S162" s="84" t="s">
        <v>48</v>
      </c>
      <c r="T162" s="95" t="s">
        <v>320</v>
      </c>
      <c r="U162" s="86"/>
      <c r="V162" s="91"/>
      <c r="W162" s="88"/>
      <c r="X162" s="190"/>
      <c r="AA162" s="190"/>
    </row>
    <row r="163" spans="1:27" s="53" customFormat="1" ht="12.75" customHeight="1">
      <c r="A163" s="96" t="s">
        <v>49</v>
      </c>
      <c r="B163" s="93" t="s">
        <v>314</v>
      </c>
      <c r="C163" s="97"/>
      <c r="D163" s="83"/>
      <c r="E163" s="94"/>
      <c r="F163" s="98"/>
      <c r="G163" s="90" t="s">
        <v>49</v>
      </c>
      <c r="H163" s="95" t="s">
        <v>269</v>
      </c>
      <c r="I163" s="86"/>
      <c r="J163" s="91"/>
      <c r="K163" s="88"/>
      <c r="L163" s="89"/>
      <c r="M163" s="96" t="s">
        <v>49</v>
      </c>
      <c r="N163" s="93" t="s">
        <v>326</v>
      </c>
      <c r="O163" s="97"/>
      <c r="P163" s="83"/>
      <c r="Q163" s="94"/>
      <c r="R163" s="98"/>
      <c r="S163" s="90" t="s">
        <v>49</v>
      </c>
      <c r="T163" s="95" t="s">
        <v>321</v>
      </c>
      <c r="U163" s="86"/>
      <c r="V163" s="91"/>
      <c r="W163" s="88"/>
      <c r="X163" s="190"/>
      <c r="AA163" s="190"/>
    </row>
    <row r="164" spans="1:27" s="53" customFormat="1" ht="12.75" customHeight="1">
      <c r="A164" s="96" t="s">
        <v>50</v>
      </c>
      <c r="B164" s="93" t="s">
        <v>315</v>
      </c>
      <c r="C164" s="82"/>
      <c r="D164" s="83"/>
      <c r="E164" s="94"/>
      <c r="F164" s="98"/>
      <c r="G164" s="90" t="s">
        <v>50</v>
      </c>
      <c r="H164" s="95" t="s">
        <v>309</v>
      </c>
      <c r="I164" s="86"/>
      <c r="J164" s="86"/>
      <c r="K164" s="88"/>
      <c r="L164" s="89"/>
      <c r="M164" s="96" t="s">
        <v>50</v>
      </c>
      <c r="N164" s="93" t="s">
        <v>254</v>
      </c>
      <c r="O164" s="82"/>
      <c r="P164" s="83"/>
      <c r="Q164" s="94"/>
      <c r="R164" s="98"/>
      <c r="S164" s="90" t="s">
        <v>50</v>
      </c>
      <c r="T164" s="95" t="s">
        <v>322</v>
      </c>
      <c r="U164" s="86"/>
      <c r="V164" s="86"/>
      <c r="W164" s="88"/>
      <c r="X164" s="190"/>
      <c r="AA164" s="190"/>
    </row>
    <row r="165" spans="1:27" s="53" customFormat="1" ht="12.75" customHeight="1">
      <c r="A165" s="92" t="s">
        <v>51</v>
      </c>
      <c r="B165" s="93" t="s">
        <v>316</v>
      </c>
      <c r="C165" s="97"/>
      <c r="D165" s="83"/>
      <c r="E165" s="94"/>
      <c r="F165" s="86"/>
      <c r="G165" s="84" t="s">
        <v>51</v>
      </c>
      <c r="H165" s="95" t="s">
        <v>310</v>
      </c>
      <c r="I165" s="86"/>
      <c r="J165" s="99" t="s">
        <v>55</v>
      </c>
      <c r="K165" s="88"/>
      <c r="L165" s="89"/>
      <c r="M165" s="92" t="s">
        <v>51</v>
      </c>
      <c r="N165" s="93" t="s">
        <v>110</v>
      </c>
      <c r="O165" s="97"/>
      <c r="P165" s="83"/>
      <c r="Q165" s="94"/>
      <c r="R165" s="86"/>
      <c r="S165" s="84" t="s">
        <v>51</v>
      </c>
      <c r="T165" s="95" t="s">
        <v>323</v>
      </c>
      <c r="U165" s="86"/>
      <c r="V165" s="99" t="s">
        <v>55</v>
      </c>
      <c r="W165" s="88"/>
      <c r="X165" s="190"/>
      <c r="AA165" s="190"/>
    </row>
    <row r="166" spans="1:27" s="53" customFormat="1" ht="12.75" customHeight="1">
      <c r="A166" s="100"/>
      <c r="B166" s="97"/>
      <c r="C166" s="97"/>
      <c r="D166" s="83"/>
      <c r="E166" s="84" t="s">
        <v>48</v>
      </c>
      <c r="F166" s="85" t="s">
        <v>311</v>
      </c>
      <c r="G166" s="86"/>
      <c r="H166" s="101"/>
      <c r="I166" s="102" t="s">
        <v>52</v>
      </c>
      <c r="J166" s="143" t="s">
        <v>424</v>
      </c>
      <c r="K166" s="88"/>
      <c r="L166" s="89"/>
      <c r="M166" s="100"/>
      <c r="N166" s="97"/>
      <c r="O166" s="97"/>
      <c r="P166" s="83"/>
      <c r="Q166" s="84" t="s">
        <v>48</v>
      </c>
      <c r="R166" s="85" t="s">
        <v>174</v>
      </c>
      <c r="S166" s="86"/>
      <c r="T166" s="101"/>
      <c r="U166" s="102" t="s">
        <v>52</v>
      </c>
      <c r="V166" s="143" t="s">
        <v>429</v>
      </c>
      <c r="W166" s="88"/>
      <c r="X166" s="190"/>
      <c r="AA166" s="190"/>
    </row>
    <row r="167" spans="1:27" s="53" customFormat="1" ht="12.75" customHeight="1">
      <c r="A167" s="80"/>
      <c r="B167" s="103" t="s">
        <v>56</v>
      </c>
      <c r="C167" s="82"/>
      <c r="D167" s="83"/>
      <c r="E167" s="90" t="s">
        <v>49</v>
      </c>
      <c r="F167" s="85" t="s">
        <v>284</v>
      </c>
      <c r="G167" s="86"/>
      <c r="H167" s="87"/>
      <c r="I167" s="102" t="s">
        <v>46</v>
      </c>
      <c r="J167" s="144" t="s">
        <v>426</v>
      </c>
      <c r="K167" s="88"/>
      <c r="L167" s="89"/>
      <c r="M167" s="80"/>
      <c r="N167" s="103" t="s">
        <v>56</v>
      </c>
      <c r="O167" s="82"/>
      <c r="P167" s="83"/>
      <c r="Q167" s="90" t="s">
        <v>49</v>
      </c>
      <c r="R167" s="85" t="s">
        <v>223</v>
      </c>
      <c r="S167" s="86"/>
      <c r="T167" s="87"/>
      <c r="U167" s="102" t="s">
        <v>46</v>
      </c>
      <c r="V167" s="144" t="s">
        <v>429</v>
      </c>
      <c r="W167" s="88"/>
      <c r="X167" s="190"/>
      <c r="AA167" s="190"/>
    </row>
    <row r="168" spans="1:27" s="53" customFormat="1" ht="12.75" customHeight="1">
      <c r="A168" s="80"/>
      <c r="B168" s="103" t="s">
        <v>428</v>
      </c>
      <c r="C168" s="82"/>
      <c r="D168" s="83"/>
      <c r="E168" s="90" t="s">
        <v>50</v>
      </c>
      <c r="F168" s="85" t="s">
        <v>312</v>
      </c>
      <c r="G168" s="91"/>
      <c r="H168" s="87"/>
      <c r="I168" s="102" t="s">
        <v>54</v>
      </c>
      <c r="J168" s="144" t="s">
        <v>425</v>
      </c>
      <c r="K168" s="88"/>
      <c r="L168" s="89"/>
      <c r="M168" s="80"/>
      <c r="N168" s="103" t="s">
        <v>400</v>
      </c>
      <c r="O168" s="82"/>
      <c r="P168" s="83"/>
      <c r="Q168" s="90" t="s">
        <v>50</v>
      </c>
      <c r="R168" s="85" t="s">
        <v>324</v>
      </c>
      <c r="S168" s="91"/>
      <c r="T168" s="87"/>
      <c r="U168" s="102" t="s">
        <v>54</v>
      </c>
      <c r="V168" s="144" t="s">
        <v>430</v>
      </c>
      <c r="W168" s="88"/>
      <c r="X168" s="190"/>
      <c r="AA168" s="190"/>
    </row>
    <row r="169" spans="1:27" s="53" customFormat="1" ht="12.75" customHeight="1">
      <c r="A169" s="104"/>
      <c r="B169" s="105"/>
      <c r="C169" s="105"/>
      <c r="D169" s="83"/>
      <c r="E169" s="84" t="s">
        <v>51</v>
      </c>
      <c r="F169" s="93" t="s">
        <v>110</v>
      </c>
      <c r="G169" s="105"/>
      <c r="H169" s="105"/>
      <c r="I169" s="106" t="s">
        <v>53</v>
      </c>
      <c r="J169" s="144" t="s">
        <v>427</v>
      </c>
      <c r="K169" s="107"/>
      <c r="L169" s="108"/>
      <c r="M169" s="104"/>
      <c r="N169" s="105"/>
      <c r="O169" s="105"/>
      <c r="P169" s="83"/>
      <c r="Q169" s="84" t="s">
        <v>51</v>
      </c>
      <c r="R169" s="93" t="s">
        <v>208</v>
      </c>
      <c r="S169" s="105"/>
      <c r="T169" s="105"/>
      <c r="U169" s="106" t="s">
        <v>53</v>
      </c>
      <c r="V169" s="144" t="s">
        <v>430</v>
      </c>
      <c r="W169" s="107"/>
      <c r="X169" s="190"/>
      <c r="AA169" s="190"/>
    </row>
    <row r="170" spans="1:23" ht="4.5" customHeight="1">
      <c r="A170" s="109"/>
      <c r="B170" s="110"/>
      <c r="C170" s="111"/>
      <c r="D170" s="112"/>
      <c r="E170" s="113"/>
      <c r="F170" s="114"/>
      <c r="G170" s="115"/>
      <c r="H170" s="115"/>
      <c r="I170" s="111"/>
      <c r="J170" s="110"/>
      <c r="K170" s="116"/>
      <c r="L170" s="117"/>
      <c r="M170" s="109"/>
      <c r="N170" s="110"/>
      <c r="O170" s="111"/>
      <c r="P170" s="112"/>
      <c r="Q170" s="113"/>
      <c r="R170" s="114"/>
      <c r="S170" s="115"/>
      <c r="T170" s="115"/>
      <c r="U170" s="111"/>
      <c r="V170" s="110"/>
      <c r="W170" s="116"/>
    </row>
    <row r="171" spans="1:29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  <c r="X171" s="203" t="s">
        <v>62</v>
      </c>
      <c r="Y171" s="204"/>
      <c r="Z171" s="200"/>
      <c r="AA171" s="205" t="s">
        <v>63</v>
      </c>
      <c r="AB171" s="201"/>
      <c r="AC171" s="202"/>
    </row>
    <row r="172" spans="1:29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  <c r="X172" s="191" t="s">
        <v>61</v>
      </c>
      <c r="Y172" s="199" t="s">
        <v>66</v>
      </c>
      <c r="Z172" s="200"/>
      <c r="AA172" s="191" t="s">
        <v>61</v>
      </c>
      <c r="AB172" s="201" t="s">
        <v>66</v>
      </c>
      <c r="AC172" s="202"/>
    </row>
    <row r="173" spans="1:29" ht="16.5" customHeight="1">
      <c r="A173" s="173">
        <v>0.25</v>
      </c>
      <c r="B173" s="166">
        <v>3</v>
      </c>
      <c r="C173" s="167">
        <v>2</v>
      </c>
      <c r="D173" s="57" t="s">
        <v>100</v>
      </c>
      <c r="E173" s="168" t="s">
        <v>46</v>
      </c>
      <c r="F173" s="169">
        <v>11</v>
      </c>
      <c r="G173" s="175">
        <v>660</v>
      </c>
      <c r="H173" s="175"/>
      <c r="I173" s="170">
        <v>4</v>
      </c>
      <c r="J173" s="171">
        <v>1</v>
      </c>
      <c r="K173" s="26">
        <v>-0.25</v>
      </c>
      <c r="L173" s="9"/>
      <c r="M173" s="177">
        <v>-3</v>
      </c>
      <c r="N173" s="178">
        <v>2</v>
      </c>
      <c r="O173" s="167">
        <v>2</v>
      </c>
      <c r="P173" s="57" t="s">
        <v>100</v>
      </c>
      <c r="Q173" s="168" t="s">
        <v>54</v>
      </c>
      <c r="R173" s="169">
        <v>9</v>
      </c>
      <c r="S173" s="175"/>
      <c r="T173" s="175">
        <v>600</v>
      </c>
      <c r="U173" s="170">
        <v>4</v>
      </c>
      <c r="V173" s="179">
        <v>2</v>
      </c>
      <c r="W173" s="137">
        <v>3</v>
      </c>
      <c r="X173" s="192" t="str">
        <f>C173&amp;"+"&amp;I173</f>
        <v>2+4</v>
      </c>
      <c r="Y173" s="161">
        <f>IF(AND(G173&gt;0,G173&lt;1),2*G173,MATCH(A173,{-40000,-0.4999999999,0.5,40000},1)-1)</f>
        <v>1</v>
      </c>
      <c r="Z173" s="158">
        <f>IF(AND(H173&gt;0,H173&lt;1),2*H173,MATCH(K173,{-40000,-0.4999999999,0.5,40000},1)-1)</f>
        <v>1</v>
      </c>
      <c r="AA173" s="192" t="str">
        <f>O173&amp;"+"&amp;U173</f>
        <v>2+4</v>
      </c>
      <c r="AB173" s="161">
        <f>IF(AND(S173&gt;0,S173&lt;1),2*S173,MATCH(M173,{-40000,-0.4999999999,0.5,40000},1)-1)</f>
        <v>0</v>
      </c>
      <c r="AC173" s="158">
        <f>IF(AND(T173&gt;0,T173&lt;1),2*T173,MATCH(W173,{-40000,-0.4999999999,0.5,40000},1)-1)</f>
        <v>2</v>
      </c>
    </row>
    <row r="174" spans="1:29" ht="16.5" customHeight="1">
      <c r="A174" s="173">
        <v>0.25</v>
      </c>
      <c r="B174" s="166">
        <v>3</v>
      </c>
      <c r="C174" s="167">
        <v>1</v>
      </c>
      <c r="D174" s="138" t="s">
        <v>100</v>
      </c>
      <c r="E174" s="168" t="s">
        <v>46</v>
      </c>
      <c r="F174" s="169">
        <v>11</v>
      </c>
      <c r="G174" s="175">
        <v>660</v>
      </c>
      <c r="H174" s="175"/>
      <c r="I174" s="170">
        <v>6</v>
      </c>
      <c r="J174" s="171">
        <v>1</v>
      </c>
      <c r="K174" s="26">
        <v>-0.25</v>
      </c>
      <c r="L174" s="9"/>
      <c r="M174" s="177">
        <v>9.75</v>
      </c>
      <c r="N174" s="178">
        <v>4</v>
      </c>
      <c r="O174" s="167">
        <v>1</v>
      </c>
      <c r="P174" s="138" t="s">
        <v>100</v>
      </c>
      <c r="Q174" s="168" t="s">
        <v>54</v>
      </c>
      <c r="R174" s="169">
        <v>7</v>
      </c>
      <c r="S174" s="175">
        <v>200</v>
      </c>
      <c r="T174" s="175"/>
      <c r="U174" s="170">
        <v>6</v>
      </c>
      <c r="V174" s="179">
        <v>0</v>
      </c>
      <c r="W174" s="137">
        <v>-9.75</v>
      </c>
      <c r="X174" s="193" t="str">
        <f>C174&amp;"+"&amp;I174</f>
        <v>1+6</v>
      </c>
      <c r="Y174" s="162">
        <f>IF(AND(G174&gt;0,G174&lt;1),2*G174,MATCH(A174,{-40000,-0.4999999999,0.5,40000},1)-1)</f>
        <v>1</v>
      </c>
      <c r="Z174" s="159">
        <f>IF(AND(H174&gt;0,H174&lt;1),2*H174,MATCH(K174,{-40000,-0.4999999999,0.5,40000},1)-1)</f>
        <v>1</v>
      </c>
      <c r="AA174" s="193" t="str">
        <f>O174&amp;"+"&amp;U174</f>
        <v>1+6</v>
      </c>
      <c r="AB174" s="162">
        <f>IF(AND(S174&gt;0,S174&lt;1),2*S174,MATCH(M174,{-40000,-0.4999999999,0.5,40000},1)-1)</f>
        <v>2</v>
      </c>
      <c r="AC174" s="159">
        <f>IF(AND(T174&gt;0,T174&lt;1),2*T174,MATCH(W174,{-40000,-0.4999999999,0.5,40000},1)-1)</f>
        <v>0</v>
      </c>
    </row>
    <row r="175" spans="1:29" ht="16.5" customHeight="1">
      <c r="A175" s="173">
        <v>-0.75</v>
      </c>
      <c r="B175" s="166">
        <v>0</v>
      </c>
      <c r="C175" s="167">
        <v>5</v>
      </c>
      <c r="D175" s="57" t="s">
        <v>100</v>
      </c>
      <c r="E175" s="168" t="s">
        <v>46</v>
      </c>
      <c r="F175" s="169">
        <v>10</v>
      </c>
      <c r="G175" s="175">
        <v>630</v>
      </c>
      <c r="H175" s="175"/>
      <c r="I175" s="170">
        <v>3</v>
      </c>
      <c r="J175" s="171">
        <v>4</v>
      </c>
      <c r="K175" s="26">
        <v>0.75</v>
      </c>
      <c r="L175" s="9"/>
      <c r="M175" s="177">
        <v>-3.75</v>
      </c>
      <c r="N175" s="178">
        <v>0</v>
      </c>
      <c r="O175" s="167">
        <v>5</v>
      </c>
      <c r="P175" s="174" t="s">
        <v>85</v>
      </c>
      <c r="Q175" s="168" t="s">
        <v>53</v>
      </c>
      <c r="R175" s="169">
        <v>10</v>
      </c>
      <c r="S175" s="175"/>
      <c r="T175" s="175">
        <v>620</v>
      </c>
      <c r="U175" s="170">
        <v>3</v>
      </c>
      <c r="V175" s="179">
        <v>4</v>
      </c>
      <c r="W175" s="137">
        <v>3.75</v>
      </c>
      <c r="X175" s="194" t="str">
        <f>C175&amp;"+"&amp;I175</f>
        <v>5+3</v>
      </c>
      <c r="Y175" s="163">
        <f>IF(AND(G175&gt;0,G175&lt;1),2*G175,MATCH(A175,{-40000,-0.4999999999,0.5,40000},1)-1)</f>
        <v>0</v>
      </c>
      <c r="Z175" s="160">
        <f>IF(AND(H175&gt;0,H175&lt;1),2*H175,MATCH(K175,{-40000,-0.4999999999,0.5,40000},1)-1)</f>
        <v>2</v>
      </c>
      <c r="AA175" s="194" t="str">
        <f>O175&amp;"+"&amp;U175</f>
        <v>5+3</v>
      </c>
      <c r="AB175" s="163">
        <f>IF(AND(S175&gt;0,S175&lt;1),2*S175,MATCH(M175,{-40000,-0.4999999999,0.5,40000},1)-1)</f>
        <v>0</v>
      </c>
      <c r="AC175" s="160">
        <f>IF(AND(T175&gt;0,T175&lt;1),2*T175,MATCH(W175,{-40000,-0.4999999999,0.5,40000},1)-1)</f>
        <v>2</v>
      </c>
    </row>
    <row r="176" spans="1:27" s="54" customFormat="1" ht="9.75" customHeight="1">
      <c r="A176" s="118"/>
      <c r="B176" s="119"/>
      <c r="C176" s="120"/>
      <c r="D176" s="121"/>
      <c r="E176" s="122"/>
      <c r="F176" s="123"/>
      <c r="G176" s="124"/>
      <c r="H176" s="124"/>
      <c r="I176" s="120"/>
      <c r="J176" s="119"/>
      <c r="K176" s="118"/>
      <c r="L176" s="67"/>
      <c r="M176" s="118"/>
      <c r="N176" s="119"/>
      <c r="O176" s="120"/>
      <c r="P176" s="121"/>
      <c r="Q176" s="122"/>
      <c r="R176" s="123"/>
      <c r="S176" s="124"/>
      <c r="T176" s="124"/>
      <c r="U176" s="120"/>
      <c r="V176" s="119"/>
      <c r="W176" s="118"/>
      <c r="X176" s="195"/>
      <c r="AA176" s="195"/>
    </row>
    <row r="177" spans="1:23" ht="15">
      <c r="A177" s="59"/>
      <c r="B177" s="60" t="s">
        <v>2</v>
      </c>
      <c r="C177" s="61"/>
      <c r="D177" s="60"/>
      <c r="E177" s="62" t="s">
        <v>57</v>
      </c>
      <c r="F177" s="63"/>
      <c r="G177" s="64" t="s">
        <v>4</v>
      </c>
      <c r="H177" s="64"/>
      <c r="I177" s="65" t="s">
        <v>5</v>
      </c>
      <c r="J177" s="65"/>
      <c r="K177" s="66"/>
      <c r="L177" s="67">
        <v>150</v>
      </c>
      <c r="M177" s="59"/>
      <c r="N177" s="60" t="s">
        <v>2</v>
      </c>
      <c r="O177" s="61"/>
      <c r="P177" s="60"/>
      <c r="Q177" s="62" t="s">
        <v>58</v>
      </c>
      <c r="R177" s="63"/>
      <c r="S177" s="64" t="s">
        <v>4</v>
      </c>
      <c r="T177" s="64"/>
      <c r="U177" s="65" t="s">
        <v>0</v>
      </c>
      <c r="V177" s="65"/>
      <c r="W177" s="66"/>
    </row>
    <row r="178" spans="1:23" ht="12.75">
      <c r="A178" s="68"/>
      <c r="B178" s="68"/>
      <c r="C178" s="69"/>
      <c r="D178" s="70"/>
      <c r="E178" s="70"/>
      <c r="F178" s="70"/>
      <c r="G178" s="71" t="s">
        <v>7</v>
      </c>
      <c r="H178" s="71"/>
      <c r="I178" s="65" t="s">
        <v>8</v>
      </c>
      <c r="J178" s="65"/>
      <c r="K178" s="66"/>
      <c r="L178" s="67">
        <v>150</v>
      </c>
      <c r="M178" s="68"/>
      <c r="N178" s="68"/>
      <c r="O178" s="69"/>
      <c r="P178" s="70"/>
      <c r="Q178" s="70"/>
      <c r="R178" s="70"/>
      <c r="S178" s="71" t="s">
        <v>7</v>
      </c>
      <c r="T178" s="71"/>
      <c r="U178" s="65" t="s">
        <v>9</v>
      </c>
      <c r="V178" s="65"/>
      <c r="W178" s="66"/>
    </row>
    <row r="179" spans="1:23" ht="4.5" customHeight="1">
      <c r="A179" s="72"/>
      <c r="B179" s="73"/>
      <c r="C179" s="74"/>
      <c r="D179" s="75"/>
      <c r="E179" s="76"/>
      <c r="F179" s="77"/>
      <c r="G179" s="78"/>
      <c r="H179" s="78"/>
      <c r="I179" s="74"/>
      <c r="J179" s="73"/>
      <c r="K179" s="79"/>
      <c r="L179" s="67"/>
      <c r="M179" s="72"/>
      <c r="N179" s="73"/>
      <c r="O179" s="74"/>
      <c r="P179" s="75"/>
      <c r="Q179" s="76"/>
      <c r="R179" s="77"/>
      <c r="S179" s="78"/>
      <c r="T179" s="78"/>
      <c r="U179" s="74"/>
      <c r="V179" s="73"/>
      <c r="W179" s="79"/>
    </row>
    <row r="180" spans="1:27" s="53" customFormat="1" ht="12.75" customHeight="1">
      <c r="A180" s="80"/>
      <c r="B180" s="81"/>
      <c r="C180" s="82"/>
      <c r="D180" s="83"/>
      <c r="E180" s="84" t="s">
        <v>48</v>
      </c>
      <c r="F180" s="85" t="s">
        <v>327</v>
      </c>
      <c r="G180" s="86"/>
      <c r="H180" s="87"/>
      <c r="I180" s="145"/>
      <c r="J180" s="146"/>
      <c r="K180" s="147"/>
      <c r="L180" s="89"/>
      <c r="M180" s="80"/>
      <c r="N180" s="81"/>
      <c r="O180" s="82"/>
      <c r="P180" s="83"/>
      <c r="Q180" s="84" t="s">
        <v>48</v>
      </c>
      <c r="R180" s="85" t="s">
        <v>340</v>
      </c>
      <c r="S180" s="86"/>
      <c r="T180" s="87"/>
      <c r="U180" s="145"/>
      <c r="V180" s="146"/>
      <c r="W180" s="147"/>
      <c r="X180" s="190"/>
      <c r="AA180" s="190"/>
    </row>
    <row r="181" spans="1:27" s="53" customFormat="1" ht="12.75" customHeight="1">
      <c r="A181" s="80"/>
      <c r="B181" s="81"/>
      <c r="C181" s="82"/>
      <c r="D181" s="83"/>
      <c r="E181" s="90" t="s">
        <v>49</v>
      </c>
      <c r="F181" s="85" t="s">
        <v>328</v>
      </c>
      <c r="G181" s="91"/>
      <c r="H181" s="87"/>
      <c r="I181" s="148"/>
      <c r="J181" s="14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10.1</v>
      </c>
      <c r="K181" s="150"/>
      <c r="L181" s="89"/>
      <c r="M181" s="80"/>
      <c r="N181" s="81"/>
      <c r="O181" s="82"/>
      <c r="P181" s="83"/>
      <c r="Q181" s="90" t="s">
        <v>49</v>
      </c>
      <c r="R181" s="85" t="s">
        <v>328</v>
      </c>
      <c r="S181" s="91"/>
      <c r="T181" s="87"/>
      <c r="U181" s="148"/>
      <c r="V181" s="149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7.1</v>
      </c>
      <c r="W181" s="150"/>
      <c r="X181" s="190"/>
      <c r="AA181" s="190"/>
    </row>
    <row r="182" spans="1:27" s="53" customFormat="1" ht="12.75" customHeight="1">
      <c r="A182" s="80"/>
      <c r="B182" s="81"/>
      <c r="C182" s="82"/>
      <c r="D182" s="83"/>
      <c r="E182" s="90" t="s">
        <v>50</v>
      </c>
      <c r="F182" s="85" t="s">
        <v>329</v>
      </c>
      <c r="G182" s="86"/>
      <c r="H182" s="87"/>
      <c r="I182" s="151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11.1</v>
      </c>
      <c r="J182" s="149" t="str">
        <f>IF(J181="","","+")</f>
        <v>+</v>
      </c>
      <c r="K182" s="152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L182" s="89"/>
      <c r="M182" s="80"/>
      <c r="N182" s="81"/>
      <c r="O182" s="82"/>
      <c r="P182" s="83"/>
      <c r="Q182" s="90" t="s">
        <v>50</v>
      </c>
      <c r="R182" s="85" t="s">
        <v>341</v>
      </c>
      <c r="S182" s="86"/>
      <c r="T182" s="87"/>
      <c r="U182" s="151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11.1</v>
      </c>
      <c r="V182" s="149" t="str">
        <f>IF(V181="","","+")</f>
        <v>+</v>
      </c>
      <c r="W182" s="152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7.1</v>
      </c>
      <c r="X182" s="190"/>
      <c r="AA182" s="190"/>
    </row>
    <row r="183" spans="1:27" s="53" customFormat="1" ht="12.75" customHeight="1">
      <c r="A183" s="80"/>
      <c r="B183" s="81"/>
      <c r="C183" s="82"/>
      <c r="D183" s="83"/>
      <c r="E183" s="84" t="s">
        <v>51</v>
      </c>
      <c r="F183" s="85" t="s">
        <v>330</v>
      </c>
      <c r="G183" s="86"/>
      <c r="H183" s="87"/>
      <c r="I183" s="148"/>
      <c r="J183" s="149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K183" s="150"/>
      <c r="L183" s="89"/>
      <c r="M183" s="80"/>
      <c r="N183" s="81"/>
      <c r="O183" s="82"/>
      <c r="P183" s="83"/>
      <c r="Q183" s="84" t="s">
        <v>51</v>
      </c>
      <c r="R183" s="85" t="s">
        <v>342</v>
      </c>
      <c r="S183" s="86"/>
      <c r="T183" s="87"/>
      <c r="U183" s="148"/>
      <c r="V183" s="149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15.1</v>
      </c>
      <c r="W183" s="150"/>
      <c r="X183" s="190"/>
      <c r="AA183" s="190"/>
    </row>
    <row r="184" spans="1:27" s="53" customFormat="1" ht="12.75" customHeight="1">
      <c r="A184" s="92" t="s">
        <v>48</v>
      </c>
      <c r="B184" s="93" t="s">
        <v>336</v>
      </c>
      <c r="C184" s="82"/>
      <c r="D184" s="83"/>
      <c r="E184" s="94"/>
      <c r="F184" s="86"/>
      <c r="G184" s="84" t="s">
        <v>48</v>
      </c>
      <c r="H184" s="95" t="s">
        <v>331</v>
      </c>
      <c r="I184" s="86"/>
      <c r="J184" s="91"/>
      <c r="K184" s="88"/>
      <c r="L184" s="89"/>
      <c r="M184" s="92" t="s">
        <v>48</v>
      </c>
      <c r="N184" s="93" t="s">
        <v>227</v>
      </c>
      <c r="O184" s="82"/>
      <c r="P184" s="83"/>
      <c r="Q184" s="94"/>
      <c r="R184" s="86"/>
      <c r="S184" s="84" t="s">
        <v>48</v>
      </c>
      <c r="T184" s="95" t="s">
        <v>134</v>
      </c>
      <c r="U184" s="86"/>
      <c r="V184" s="91"/>
      <c r="W184" s="88"/>
      <c r="X184" s="190"/>
      <c r="AA184" s="190"/>
    </row>
    <row r="185" spans="1:27" s="53" customFormat="1" ht="12.75" customHeight="1">
      <c r="A185" s="96" t="s">
        <v>49</v>
      </c>
      <c r="B185" s="93" t="s">
        <v>337</v>
      </c>
      <c r="C185" s="97"/>
      <c r="D185" s="83"/>
      <c r="E185" s="94"/>
      <c r="F185" s="98"/>
      <c r="G185" s="90" t="s">
        <v>49</v>
      </c>
      <c r="H185" s="95" t="s">
        <v>181</v>
      </c>
      <c r="I185" s="86"/>
      <c r="J185" s="91"/>
      <c r="K185" s="88"/>
      <c r="L185" s="89"/>
      <c r="M185" s="96" t="s">
        <v>49</v>
      </c>
      <c r="N185" s="93" t="s">
        <v>253</v>
      </c>
      <c r="O185" s="97"/>
      <c r="P185" s="83"/>
      <c r="Q185" s="94"/>
      <c r="R185" s="98"/>
      <c r="S185" s="90" t="s">
        <v>49</v>
      </c>
      <c r="T185" s="95" t="s">
        <v>185</v>
      </c>
      <c r="U185" s="86"/>
      <c r="V185" s="91"/>
      <c r="W185" s="88"/>
      <c r="X185" s="190"/>
      <c r="AA185" s="190"/>
    </row>
    <row r="186" spans="1:27" s="53" customFormat="1" ht="12.75" customHeight="1">
      <c r="A186" s="96" t="s">
        <v>50</v>
      </c>
      <c r="B186" s="93" t="s">
        <v>338</v>
      </c>
      <c r="C186" s="82"/>
      <c r="D186" s="83"/>
      <c r="E186" s="94"/>
      <c r="F186" s="98"/>
      <c r="G186" s="90" t="s">
        <v>50</v>
      </c>
      <c r="H186" s="95" t="s">
        <v>136</v>
      </c>
      <c r="I186" s="86"/>
      <c r="J186" s="86"/>
      <c r="K186" s="88"/>
      <c r="L186" s="89"/>
      <c r="M186" s="96" t="s">
        <v>50</v>
      </c>
      <c r="N186" s="93" t="s">
        <v>348</v>
      </c>
      <c r="O186" s="82"/>
      <c r="P186" s="83"/>
      <c r="Q186" s="94"/>
      <c r="R186" s="98"/>
      <c r="S186" s="90" t="s">
        <v>50</v>
      </c>
      <c r="T186" s="95" t="s">
        <v>343</v>
      </c>
      <c r="U186" s="86"/>
      <c r="V186" s="86"/>
      <c r="W186" s="88"/>
      <c r="X186" s="190"/>
      <c r="AA186" s="190"/>
    </row>
    <row r="187" spans="1:27" s="53" customFormat="1" ht="12.75" customHeight="1">
      <c r="A187" s="92" t="s">
        <v>51</v>
      </c>
      <c r="B187" s="93" t="s">
        <v>339</v>
      </c>
      <c r="C187" s="97"/>
      <c r="D187" s="83"/>
      <c r="E187" s="94"/>
      <c r="F187" s="86"/>
      <c r="G187" s="84" t="s">
        <v>51</v>
      </c>
      <c r="H187" s="95" t="s">
        <v>332</v>
      </c>
      <c r="I187" s="86"/>
      <c r="J187" s="99" t="s">
        <v>55</v>
      </c>
      <c r="K187" s="88"/>
      <c r="L187" s="89"/>
      <c r="M187" s="92" t="s">
        <v>51</v>
      </c>
      <c r="N187" s="93" t="s">
        <v>349</v>
      </c>
      <c r="O187" s="97"/>
      <c r="P187" s="83"/>
      <c r="Q187" s="94"/>
      <c r="R187" s="86"/>
      <c r="S187" s="84" t="s">
        <v>51</v>
      </c>
      <c r="T187" s="95" t="s">
        <v>8</v>
      </c>
      <c r="U187" s="86"/>
      <c r="V187" s="99" t="s">
        <v>55</v>
      </c>
      <c r="W187" s="88"/>
      <c r="X187" s="190"/>
      <c r="AA187" s="190"/>
    </row>
    <row r="188" spans="1:27" s="53" customFormat="1" ht="12.75" customHeight="1">
      <c r="A188" s="100"/>
      <c r="B188" s="97"/>
      <c r="C188" s="97"/>
      <c r="D188" s="83"/>
      <c r="E188" s="84" t="s">
        <v>48</v>
      </c>
      <c r="F188" s="85" t="s">
        <v>333</v>
      </c>
      <c r="G188" s="86"/>
      <c r="H188" s="101"/>
      <c r="I188" s="102" t="s">
        <v>52</v>
      </c>
      <c r="J188" s="143" t="s">
        <v>431</v>
      </c>
      <c r="K188" s="88"/>
      <c r="L188" s="89"/>
      <c r="M188" s="100"/>
      <c r="N188" s="97"/>
      <c r="O188" s="97"/>
      <c r="P188" s="83"/>
      <c r="Q188" s="84" t="s">
        <v>48</v>
      </c>
      <c r="R188" s="85" t="s">
        <v>344</v>
      </c>
      <c r="S188" s="86"/>
      <c r="T188" s="101"/>
      <c r="U188" s="102" t="s">
        <v>52</v>
      </c>
      <c r="V188" s="143" t="s">
        <v>434</v>
      </c>
      <c r="W188" s="88"/>
      <c r="X188" s="190"/>
      <c r="AA188" s="190"/>
    </row>
    <row r="189" spans="1:27" s="53" customFormat="1" ht="12.75" customHeight="1">
      <c r="A189" s="80"/>
      <c r="B189" s="103" t="s">
        <v>56</v>
      </c>
      <c r="C189" s="82"/>
      <c r="D189" s="83"/>
      <c r="E189" s="90" t="s">
        <v>49</v>
      </c>
      <c r="F189" s="85" t="s">
        <v>334</v>
      </c>
      <c r="G189" s="86"/>
      <c r="H189" s="87"/>
      <c r="I189" s="102" t="s">
        <v>46</v>
      </c>
      <c r="J189" s="144" t="s">
        <v>431</v>
      </c>
      <c r="K189" s="88"/>
      <c r="L189" s="89"/>
      <c r="M189" s="80"/>
      <c r="N189" s="103" t="s">
        <v>56</v>
      </c>
      <c r="O189" s="82"/>
      <c r="P189" s="83"/>
      <c r="Q189" s="90" t="s">
        <v>49</v>
      </c>
      <c r="R189" s="85" t="s">
        <v>345</v>
      </c>
      <c r="S189" s="86"/>
      <c r="T189" s="87"/>
      <c r="U189" s="102" t="s">
        <v>46</v>
      </c>
      <c r="V189" s="144" t="s">
        <v>434</v>
      </c>
      <c r="W189" s="88"/>
      <c r="X189" s="190"/>
      <c r="AA189" s="190"/>
    </row>
    <row r="190" spans="1:27" s="53" customFormat="1" ht="12.75" customHeight="1">
      <c r="A190" s="80"/>
      <c r="B190" s="103" t="s">
        <v>433</v>
      </c>
      <c r="C190" s="82"/>
      <c r="D190" s="83"/>
      <c r="E190" s="90" t="s">
        <v>50</v>
      </c>
      <c r="F190" s="85" t="s">
        <v>314</v>
      </c>
      <c r="G190" s="91"/>
      <c r="H190" s="87"/>
      <c r="I190" s="102" t="s">
        <v>54</v>
      </c>
      <c r="J190" s="144" t="s">
        <v>432</v>
      </c>
      <c r="K190" s="88"/>
      <c r="L190" s="89"/>
      <c r="M190" s="80"/>
      <c r="N190" s="103" t="s">
        <v>436</v>
      </c>
      <c r="O190" s="82"/>
      <c r="P190" s="83"/>
      <c r="Q190" s="90" t="s">
        <v>50</v>
      </c>
      <c r="R190" s="85" t="s">
        <v>346</v>
      </c>
      <c r="S190" s="91"/>
      <c r="T190" s="87"/>
      <c r="U190" s="102" t="s">
        <v>54</v>
      </c>
      <c r="V190" s="144" t="s">
        <v>435</v>
      </c>
      <c r="W190" s="88"/>
      <c r="X190" s="190"/>
      <c r="AA190" s="190"/>
    </row>
    <row r="191" spans="1:27" s="53" customFormat="1" ht="12.75" customHeight="1">
      <c r="A191" s="104"/>
      <c r="B191" s="105"/>
      <c r="C191" s="105"/>
      <c r="D191" s="83"/>
      <c r="E191" s="84" t="s">
        <v>51</v>
      </c>
      <c r="F191" s="93" t="s">
        <v>335</v>
      </c>
      <c r="G191" s="105"/>
      <c r="H191" s="105"/>
      <c r="I191" s="106" t="s">
        <v>53</v>
      </c>
      <c r="J191" s="144" t="s">
        <v>432</v>
      </c>
      <c r="K191" s="107"/>
      <c r="L191" s="108"/>
      <c r="M191" s="104"/>
      <c r="N191" s="105"/>
      <c r="O191" s="105"/>
      <c r="P191" s="83"/>
      <c r="Q191" s="84" t="s">
        <v>51</v>
      </c>
      <c r="R191" s="93" t="s">
        <v>347</v>
      </c>
      <c r="S191" s="105"/>
      <c r="T191" s="105"/>
      <c r="U191" s="106" t="s">
        <v>53</v>
      </c>
      <c r="V191" s="144" t="s">
        <v>435</v>
      </c>
      <c r="W191" s="107"/>
      <c r="X191" s="190"/>
      <c r="AA191" s="190"/>
    </row>
    <row r="192" spans="1:23" ht="4.5" customHeight="1">
      <c r="A192" s="109"/>
      <c r="B192" s="110"/>
      <c r="C192" s="111"/>
      <c r="D192" s="112"/>
      <c r="E192" s="113"/>
      <c r="F192" s="114"/>
      <c r="G192" s="115"/>
      <c r="H192" s="115"/>
      <c r="I192" s="111"/>
      <c r="J192" s="110"/>
      <c r="K192" s="116"/>
      <c r="L192" s="117"/>
      <c r="M192" s="109"/>
      <c r="N192" s="110"/>
      <c r="O192" s="111"/>
      <c r="P192" s="112"/>
      <c r="Q192" s="113"/>
      <c r="R192" s="114"/>
      <c r="S192" s="115"/>
      <c r="T192" s="115"/>
      <c r="U192" s="111"/>
      <c r="V192" s="110"/>
      <c r="W192" s="116"/>
    </row>
    <row r="193" spans="1:29" ht="12.75">
      <c r="A193" s="125"/>
      <c r="B193" s="125" t="s">
        <v>10</v>
      </c>
      <c r="C193" s="126"/>
      <c r="D193" s="127" t="s">
        <v>11</v>
      </c>
      <c r="E193" s="127" t="s">
        <v>12</v>
      </c>
      <c r="F193" s="127" t="s">
        <v>13</v>
      </c>
      <c r="G193" s="128" t="s">
        <v>14</v>
      </c>
      <c r="H193" s="129"/>
      <c r="I193" s="126" t="s">
        <v>15</v>
      </c>
      <c r="J193" s="127" t="s">
        <v>10</v>
      </c>
      <c r="K193" s="125" t="s">
        <v>16</v>
      </c>
      <c r="L193" s="67">
        <v>150</v>
      </c>
      <c r="M193" s="125"/>
      <c r="N193" s="125" t="s">
        <v>10</v>
      </c>
      <c r="O193" s="126"/>
      <c r="P193" s="127" t="s">
        <v>11</v>
      </c>
      <c r="Q193" s="127" t="s">
        <v>12</v>
      </c>
      <c r="R193" s="127" t="s">
        <v>13</v>
      </c>
      <c r="S193" s="128" t="s">
        <v>14</v>
      </c>
      <c r="T193" s="129"/>
      <c r="U193" s="126" t="s">
        <v>15</v>
      </c>
      <c r="V193" s="127" t="s">
        <v>10</v>
      </c>
      <c r="W193" s="130" t="s">
        <v>16</v>
      </c>
      <c r="X193" s="203" t="s">
        <v>62</v>
      </c>
      <c r="Y193" s="204"/>
      <c r="Z193" s="200"/>
      <c r="AA193" s="205" t="s">
        <v>63</v>
      </c>
      <c r="AB193" s="201"/>
      <c r="AC193" s="202"/>
    </row>
    <row r="194" spans="1:29" ht="12.75">
      <c r="A194" s="131" t="s">
        <v>16</v>
      </c>
      <c r="B194" s="131" t="s">
        <v>17</v>
      </c>
      <c r="C194" s="132" t="s">
        <v>18</v>
      </c>
      <c r="D194" s="133" t="s">
        <v>19</v>
      </c>
      <c r="E194" s="133" t="s">
        <v>20</v>
      </c>
      <c r="F194" s="133"/>
      <c r="G194" s="134" t="s">
        <v>18</v>
      </c>
      <c r="H194" s="134" t="s">
        <v>15</v>
      </c>
      <c r="I194" s="132"/>
      <c r="J194" s="131" t="s">
        <v>17</v>
      </c>
      <c r="K194" s="131"/>
      <c r="L194" s="67">
        <v>150</v>
      </c>
      <c r="M194" s="131" t="s">
        <v>16</v>
      </c>
      <c r="N194" s="131" t="s">
        <v>17</v>
      </c>
      <c r="O194" s="132" t="s">
        <v>18</v>
      </c>
      <c r="P194" s="133" t="s">
        <v>19</v>
      </c>
      <c r="Q194" s="133" t="s">
        <v>20</v>
      </c>
      <c r="R194" s="133"/>
      <c r="S194" s="134" t="s">
        <v>18</v>
      </c>
      <c r="T194" s="134" t="s">
        <v>15</v>
      </c>
      <c r="U194" s="132"/>
      <c r="V194" s="131" t="s">
        <v>17</v>
      </c>
      <c r="W194" s="135"/>
      <c r="X194" s="191" t="s">
        <v>61</v>
      </c>
      <c r="Y194" s="199" t="s">
        <v>66</v>
      </c>
      <c r="Z194" s="200"/>
      <c r="AA194" s="191" t="s">
        <v>61</v>
      </c>
      <c r="AB194" s="201" t="s">
        <v>66</v>
      </c>
      <c r="AC194" s="202"/>
    </row>
    <row r="195" spans="1:29" ht="16.5" customHeight="1">
      <c r="A195" s="177">
        <v>1.25</v>
      </c>
      <c r="B195" s="178">
        <v>2</v>
      </c>
      <c r="C195" s="186">
        <v>4</v>
      </c>
      <c r="D195" s="180" t="s">
        <v>90</v>
      </c>
      <c r="E195" s="181" t="s">
        <v>46</v>
      </c>
      <c r="F195" s="184">
        <v>8</v>
      </c>
      <c r="G195" s="183">
        <v>120</v>
      </c>
      <c r="H195" s="183"/>
      <c r="I195" s="187">
        <v>5</v>
      </c>
      <c r="J195" s="179">
        <v>2</v>
      </c>
      <c r="K195" s="136">
        <v>-1.25</v>
      </c>
      <c r="L195" s="67"/>
      <c r="M195" s="177">
        <v>-4</v>
      </c>
      <c r="N195" s="178">
        <v>0</v>
      </c>
      <c r="O195" s="186">
        <v>4</v>
      </c>
      <c r="P195" s="185" t="s">
        <v>103</v>
      </c>
      <c r="Q195" s="181" t="s">
        <v>53</v>
      </c>
      <c r="R195" s="184">
        <v>7</v>
      </c>
      <c r="S195" s="183">
        <v>100</v>
      </c>
      <c r="T195" s="183"/>
      <c r="U195" s="187">
        <v>5</v>
      </c>
      <c r="V195" s="179">
        <v>4</v>
      </c>
      <c r="W195" s="137">
        <v>4</v>
      </c>
      <c r="X195" s="192" t="str">
        <f>C195&amp;"+"&amp;I195</f>
        <v>4+5</v>
      </c>
      <c r="Y195" s="161">
        <f>IF(AND(G195&gt;0,G195&lt;1),2*G195,MATCH(A195,{-40000,-0.4999999999,0.5,40000},1)-1)</f>
        <v>2</v>
      </c>
      <c r="Z195" s="158">
        <f>IF(AND(H195&gt;0,H195&lt;1),2*H195,MATCH(K195,{-40000,-0.4999999999,0.5,40000},1)-1)</f>
        <v>0</v>
      </c>
      <c r="AA195" s="192" t="str">
        <f>O195&amp;"+"&amp;U195</f>
        <v>4+5</v>
      </c>
      <c r="AB195" s="161">
        <f>IF(AND(S195&gt;0,S195&lt;1),2*S195,MATCH(M195,{-40000,-0.4999999999,0.5,40000},1)-1)</f>
        <v>0</v>
      </c>
      <c r="AC195" s="158">
        <f>IF(AND(T195&gt;0,T195&lt;1),2*T195,MATCH(W195,{-40000,-0.4999999999,0.5,40000},1)-1)</f>
        <v>2</v>
      </c>
    </row>
    <row r="196" spans="1:29" ht="16.5" customHeight="1">
      <c r="A196" s="177">
        <v>2</v>
      </c>
      <c r="B196" s="178">
        <v>4</v>
      </c>
      <c r="C196" s="186">
        <v>2</v>
      </c>
      <c r="D196" s="188" t="s">
        <v>90</v>
      </c>
      <c r="E196" s="181" t="s">
        <v>53</v>
      </c>
      <c r="F196" s="182">
        <v>4</v>
      </c>
      <c r="G196" s="183">
        <v>150</v>
      </c>
      <c r="H196" s="183"/>
      <c r="I196" s="187">
        <v>6</v>
      </c>
      <c r="J196" s="179">
        <v>0</v>
      </c>
      <c r="K196" s="136">
        <v>-2</v>
      </c>
      <c r="L196" s="67"/>
      <c r="M196" s="177">
        <v>9</v>
      </c>
      <c r="N196" s="178">
        <v>4</v>
      </c>
      <c r="O196" s="186">
        <v>2</v>
      </c>
      <c r="P196" s="185" t="s">
        <v>104</v>
      </c>
      <c r="Q196" s="181" t="s">
        <v>54</v>
      </c>
      <c r="R196" s="182">
        <v>6</v>
      </c>
      <c r="S196" s="183">
        <v>800</v>
      </c>
      <c r="T196" s="183"/>
      <c r="U196" s="187">
        <v>6</v>
      </c>
      <c r="V196" s="179">
        <v>0</v>
      </c>
      <c r="W196" s="137">
        <v>-9</v>
      </c>
      <c r="X196" s="193" t="str">
        <f>C196&amp;"+"&amp;I196</f>
        <v>2+6</v>
      </c>
      <c r="Y196" s="162">
        <f>IF(AND(G196&gt;0,G196&lt;1),2*G196,MATCH(A196,{-40000,-0.4999999999,0.5,40000},1)-1)</f>
        <v>2</v>
      </c>
      <c r="Z196" s="159">
        <f>IF(AND(H196&gt;0,H196&lt;1),2*H196,MATCH(K196,{-40000,-0.4999999999,0.5,40000},1)-1)</f>
        <v>0</v>
      </c>
      <c r="AA196" s="193" t="str">
        <f>O196&amp;"+"&amp;U196</f>
        <v>2+6</v>
      </c>
      <c r="AB196" s="162">
        <f>IF(AND(S196&gt;0,S196&lt;1),2*S196,MATCH(M196,{-40000,-0.4999999999,0.5,40000},1)-1)</f>
        <v>2</v>
      </c>
      <c r="AC196" s="159">
        <f>IF(AND(T196&gt;0,T196&lt;1),2*T196,MATCH(W196,{-40000,-0.4999999999,0.5,40000},1)-1)</f>
        <v>0</v>
      </c>
    </row>
    <row r="197" spans="1:29" ht="16.5" customHeight="1">
      <c r="A197" s="177">
        <v>-4.5</v>
      </c>
      <c r="B197" s="178">
        <v>0</v>
      </c>
      <c r="C197" s="186">
        <v>3</v>
      </c>
      <c r="D197" s="185" t="s">
        <v>102</v>
      </c>
      <c r="E197" s="181" t="s">
        <v>52</v>
      </c>
      <c r="F197" s="184">
        <v>7</v>
      </c>
      <c r="G197" s="183"/>
      <c r="H197" s="183">
        <v>100</v>
      </c>
      <c r="I197" s="187">
        <v>1</v>
      </c>
      <c r="J197" s="179">
        <v>4</v>
      </c>
      <c r="K197" s="136">
        <v>4.5</v>
      </c>
      <c r="L197" s="67"/>
      <c r="M197" s="177">
        <v>-2.5</v>
      </c>
      <c r="N197" s="178">
        <v>2</v>
      </c>
      <c r="O197" s="186">
        <v>3</v>
      </c>
      <c r="P197" s="185" t="s">
        <v>105</v>
      </c>
      <c r="Q197" s="181" t="s">
        <v>54</v>
      </c>
      <c r="R197" s="184">
        <v>5</v>
      </c>
      <c r="S197" s="183">
        <v>150</v>
      </c>
      <c r="T197" s="183"/>
      <c r="U197" s="187">
        <v>1</v>
      </c>
      <c r="V197" s="179">
        <v>2</v>
      </c>
      <c r="W197" s="137">
        <v>2.5</v>
      </c>
      <c r="X197" s="194" t="str">
        <f>C197&amp;"+"&amp;I197</f>
        <v>3+1</v>
      </c>
      <c r="Y197" s="163">
        <f>IF(AND(G197&gt;0,G197&lt;1),2*G197,MATCH(A197,{-40000,-0.4999999999,0.5,40000},1)-1)</f>
        <v>0</v>
      </c>
      <c r="Z197" s="160">
        <f>IF(AND(H197&gt;0,H197&lt;1),2*H197,MATCH(K197,{-40000,-0.4999999999,0.5,40000},1)-1)</f>
        <v>2</v>
      </c>
      <c r="AA197" s="194" t="str">
        <f>O197&amp;"+"&amp;U197</f>
        <v>3+1</v>
      </c>
      <c r="AB197" s="163">
        <f>IF(AND(S197&gt;0,S197&lt;1),2*S197,MATCH(M197,{-40000,-0.4999999999,0.5,40000},1)-1)</f>
        <v>0</v>
      </c>
      <c r="AC197" s="160">
        <f>IF(AND(T197&gt;0,T197&lt;1),2*T197,MATCH(W197,{-40000,-0.4999999999,0.5,40000},1)-1)</f>
        <v>2</v>
      </c>
    </row>
    <row r="198" spans="1:23" ht="12.75">
      <c r="A198" s="118"/>
      <c r="B198" s="119"/>
      <c r="C198" s="120"/>
      <c r="D198" s="121"/>
      <c r="E198" s="122"/>
      <c r="F198" s="123"/>
      <c r="G198" s="124"/>
      <c r="H198" s="124"/>
      <c r="I198" s="120"/>
      <c r="J198" s="119"/>
      <c r="K198" s="118"/>
      <c r="L198" s="67"/>
      <c r="M198" s="118"/>
      <c r="N198" s="119"/>
      <c r="O198" s="120"/>
      <c r="P198" s="121"/>
      <c r="Q198" s="122"/>
      <c r="R198" s="123"/>
      <c r="S198" s="124"/>
      <c r="T198" s="124"/>
      <c r="U198" s="120"/>
      <c r="V198" s="119"/>
      <c r="W198" s="118"/>
    </row>
    <row r="199" spans="1:23" ht="15">
      <c r="A199" s="59"/>
      <c r="B199" s="60" t="s">
        <v>2</v>
      </c>
      <c r="C199" s="61"/>
      <c r="D199" s="60"/>
      <c r="E199" s="62" t="s">
        <v>59</v>
      </c>
      <c r="F199" s="63"/>
      <c r="G199" s="64" t="s">
        <v>4</v>
      </c>
      <c r="H199" s="64"/>
      <c r="I199" s="65" t="s">
        <v>22</v>
      </c>
      <c r="J199" s="65"/>
      <c r="K199" s="66"/>
      <c r="L199" s="67">
        <v>150</v>
      </c>
      <c r="M199" s="59"/>
      <c r="N199" s="60" t="s">
        <v>2</v>
      </c>
      <c r="O199" s="61"/>
      <c r="P199" s="60"/>
      <c r="Q199" s="62" t="s">
        <v>60</v>
      </c>
      <c r="R199" s="63"/>
      <c r="S199" s="64" t="s">
        <v>4</v>
      </c>
      <c r="T199" s="64"/>
      <c r="U199" s="65" t="s">
        <v>1</v>
      </c>
      <c r="V199" s="65"/>
      <c r="W199" s="66"/>
    </row>
    <row r="200" spans="1:23" ht="12.75">
      <c r="A200" s="68"/>
      <c r="B200" s="68"/>
      <c r="C200" s="69"/>
      <c r="D200" s="70"/>
      <c r="E200" s="70"/>
      <c r="F200" s="70"/>
      <c r="G200" s="71" t="s">
        <v>7</v>
      </c>
      <c r="H200" s="71"/>
      <c r="I200" s="65" t="s">
        <v>24</v>
      </c>
      <c r="J200" s="65"/>
      <c r="K200" s="66"/>
      <c r="L200" s="67">
        <v>150</v>
      </c>
      <c r="M200" s="68"/>
      <c r="N200" s="68"/>
      <c r="O200" s="69"/>
      <c r="P200" s="70"/>
      <c r="Q200" s="70"/>
      <c r="R200" s="70"/>
      <c r="S200" s="71" t="s">
        <v>7</v>
      </c>
      <c r="T200" s="71"/>
      <c r="U200" s="65" t="s">
        <v>25</v>
      </c>
      <c r="V200" s="65"/>
      <c r="W200" s="66"/>
    </row>
    <row r="201" spans="1:23" ht="4.5" customHeight="1">
      <c r="A201" s="72"/>
      <c r="B201" s="73"/>
      <c r="C201" s="74"/>
      <c r="D201" s="75"/>
      <c r="E201" s="76"/>
      <c r="F201" s="77"/>
      <c r="G201" s="78"/>
      <c r="H201" s="78"/>
      <c r="I201" s="74"/>
      <c r="J201" s="73"/>
      <c r="K201" s="79"/>
      <c r="L201" s="67"/>
      <c r="M201" s="72"/>
      <c r="N201" s="73"/>
      <c r="O201" s="74"/>
      <c r="P201" s="75"/>
      <c r="Q201" s="76"/>
      <c r="R201" s="77"/>
      <c r="S201" s="78"/>
      <c r="T201" s="78"/>
      <c r="U201" s="74"/>
      <c r="V201" s="73"/>
      <c r="W201" s="79"/>
    </row>
    <row r="202" spans="1:27" s="53" customFormat="1" ht="12.75" customHeight="1">
      <c r="A202" s="80"/>
      <c r="B202" s="81"/>
      <c r="C202" s="82"/>
      <c r="D202" s="83"/>
      <c r="E202" s="84" t="s">
        <v>48</v>
      </c>
      <c r="F202" s="85" t="s">
        <v>118</v>
      </c>
      <c r="G202" s="86"/>
      <c r="H202" s="87"/>
      <c r="I202" s="145"/>
      <c r="J202" s="146"/>
      <c r="K202" s="147"/>
      <c r="L202" s="89"/>
      <c r="M202" s="80"/>
      <c r="N202" s="81"/>
      <c r="O202" s="82"/>
      <c r="P202" s="83"/>
      <c r="Q202" s="84" t="s">
        <v>48</v>
      </c>
      <c r="R202" s="85" t="s">
        <v>361</v>
      </c>
      <c r="S202" s="86"/>
      <c r="T202" s="87"/>
      <c r="U202" s="145"/>
      <c r="V202" s="146"/>
      <c r="W202" s="147"/>
      <c r="X202" s="190"/>
      <c r="AA202" s="190"/>
    </row>
    <row r="203" spans="1:27" s="53" customFormat="1" ht="12.75" customHeight="1">
      <c r="A203" s="80"/>
      <c r="B203" s="81"/>
      <c r="C203" s="82"/>
      <c r="D203" s="83"/>
      <c r="E203" s="90" t="s">
        <v>49</v>
      </c>
      <c r="F203" s="85" t="s">
        <v>350</v>
      </c>
      <c r="G203" s="91"/>
      <c r="H203" s="87"/>
      <c r="I203" s="148"/>
      <c r="J203" s="14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16.1</v>
      </c>
      <c r="K203" s="150"/>
      <c r="L203" s="89"/>
      <c r="M203" s="80"/>
      <c r="N203" s="81"/>
      <c r="O203" s="82"/>
      <c r="P203" s="83"/>
      <c r="Q203" s="90" t="s">
        <v>49</v>
      </c>
      <c r="R203" s="85" t="s">
        <v>362</v>
      </c>
      <c r="S203" s="91"/>
      <c r="T203" s="87"/>
      <c r="U203" s="148"/>
      <c r="V203" s="149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12.1</v>
      </c>
      <c r="W203" s="150"/>
      <c r="X203" s="190"/>
      <c r="AA203" s="190"/>
    </row>
    <row r="204" spans="1:27" s="53" customFormat="1" ht="12.75" customHeight="1">
      <c r="A204" s="80"/>
      <c r="B204" s="81"/>
      <c r="C204" s="82"/>
      <c r="D204" s="83"/>
      <c r="E204" s="90" t="s">
        <v>50</v>
      </c>
      <c r="F204" s="85" t="s">
        <v>351</v>
      </c>
      <c r="G204" s="86"/>
      <c r="H204" s="87"/>
      <c r="I204" s="151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15.1</v>
      </c>
      <c r="J204" s="149" t="str">
        <f>IF(J203="","","+")</f>
        <v>+</v>
      </c>
      <c r="K204" s="152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4.1</v>
      </c>
      <c r="L204" s="89"/>
      <c r="M204" s="80"/>
      <c r="N204" s="81"/>
      <c r="O204" s="82"/>
      <c r="P204" s="83"/>
      <c r="Q204" s="90" t="s">
        <v>50</v>
      </c>
      <c r="R204" s="85" t="s">
        <v>363</v>
      </c>
      <c r="S204" s="86"/>
      <c r="T204" s="87"/>
      <c r="U204" s="151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6.1</v>
      </c>
      <c r="V204" s="149" t="str">
        <f>IF(V203="","","+")</f>
        <v>+</v>
      </c>
      <c r="W204" s="152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8.1</v>
      </c>
      <c r="X204" s="190"/>
      <c r="AA204" s="190"/>
    </row>
    <row r="205" spans="1:27" s="53" customFormat="1" ht="12.75" customHeight="1">
      <c r="A205" s="80"/>
      <c r="B205" s="81"/>
      <c r="C205" s="82"/>
      <c r="D205" s="83"/>
      <c r="E205" s="84" t="s">
        <v>51</v>
      </c>
      <c r="F205" s="85" t="s">
        <v>352</v>
      </c>
      <c r="G205" s="86"/>
      <c r="H205" s="87"/>
      <c r="I205" s="148"/>
      <c r="J205" s="149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5.1</v>
      </c>
      <c r="K205" s="150"/>
      <c r="L205" s="89"/>
      <c r="M205" s="80"/>
      <c r="N205" s="81"/>
      <c r="O205" s="82"/>
      <c r="P205" s="83"/>
      <c r="Q205" s="84" t="s">
        <v>51</v>
      </c>
      <c r="R205" s="85" t="s">
        <v>124</v>
      </c>
      <c r="S205" s="86"/>
      <c r="T205" s="87"/>
      <c r="U205" s="148"/>
      <c r="V205" s="149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14.1</v>
      </c>
      <c r="W205" s="150"/>
      <c r="X205" s="190"/>
      <c r="AA205" s="190"/>
    </row>
    <row r="206" spans="1:27" s="53" customFormat="1" ht="12.75" customHeight="1">
      <c r="A206" s="92" t="s">
        <v>48</v>
      </c>
      <c r="B206" s="93" t="s">
        <v>358</v>
      </c>
      <c r="C206" s="82"/>
      <c r="D206" s="83"/>
      <c r="E206" s="94"/>
      <c r="F206" s="86"/>
      <c r="G206" s="84" t="s">
        <v>48</v>
      </c>
      <c r="H206" s="95" t="s">
        <v>353</v>
      </c>
      <c r="I206" s="86"/>
      <c r="J206" s="91"/>
      <c r="K206" s="88"/>
      <c r="L206" s="89"/>
      <c r="M206" s="92" t="s">
        <v>48</v>
      </c>
      <c r="N206" s="93" t="s">
        <v>371</v>
      </c>
      <c r="O206" s="82"/>
      <c r="P206" s="83"/>
      <c r="Q206" s="94"/>
      <c r="R206" s="86"/>
      <c r="S206" s="84" t="s">
        <v>48</v>
      </c>
      <c r="T206" s="95" t="s">
        <v>364</v>
      </c>
      <c r="U206" s="86"/>
      <c r="V206" s="91"/>
      <c r="W206" s="88"/>
      <c r="X206" s="190"/>
      <c r="AA206" s="190"/>
    </row>
    <row r="207" spans="1:27" s="53" customFormat="1" ht="12.75" customHeight="1">
      <c r="A207" s="96" t="s">
        <v>49</v>
      </c>
      <c r="B207" s="93" t="s">
        <v>359</v>
      </c>
      <c r="C207" s="97"/>
      <c r="D207" s="83"/>
      <c r="E207" s="94"/>
      <c r="F207" s="98"/>
      <c r="G207" s="90" t="s">
        <v>49</v>
      </c>
      <c r="H207" s="95" t="s">
        <v>354</v>
      </c>
      <c r="I207" s="86"/>
      <c r="J207" s="91"/>
      <c r="K207" s="88"/>
      <c r="L207" s="89"/>
      <c r="M207" s="96" t="s">
        <v>49</v>
      </c>
      <c r="N207" s="93" t="s">
        <v>372</v>
      </c>
      <c r="O207" s="97"/>
      <c r="P207" s="83"/>
      <c r="Q207" s="94"/>
      <c r="R207" s="98"/>
      <c r="S207" s="90" t="s">
        <v>49</v>
      </c>
      <c r="T207" s="95" t="s">
        <v>365</v>
      </c>
      <c r="U207" s="86"/>
      <c r="V207" s="91"/>
      <c r="W207" s="88"/>
      <c r="X207" s="190"/>
      <c r="AA207" s="190"/>
    </row>
    <row r="208" spans="1:27" s="53" customFormat="1" ht="12.75" customHeight="1">
      <c r="A208" s="96" t="s">
        <v>50</v>
      </c>
      <c r="B208" s="93" t="s">
        <v>146</v>
      </c>
      <c r="C208" s="82"/>
      <c r="D208" s="83"/>
      <c r="E208" s="94"/>
      <c r="F208" s="98"/>
      <c r="G208" s="90" t="s">
        <v>50</v>
      </c>
      <c r="H208" s="95" t="s">
        <v>223</v>
      </c>
      <c r="I208" s="86"/>
      <c r="J208" s="86"/>
      <c r="K208" s="88"/>
      <c r="L208" s="89"/>
      <c r="M208" s="96" t="s">
        <v>50</v>
      </c>
      <c r="N208" s="93" t="s">
        <v>373</v>
      </c>
      <c r="O208" s="82"/>
      <c r="P208" s="83"/>
      <c r="Q208" s="94"/>
      <c r="R208" s="98"/>
      <c r="S208" s="90" t="s">
        <v>50</v>
      </c>
      <c r="T208" s="95" t="s">
        <v>366</v>
      </c>
      <c r="U208" s="86"/>
      <c r="V208" s="86"/>
      <c r="W208" s="88"/>
      <c r="X208" s="190"/>
      <c r="AA208" s="190"/>
    </row>
    <row r="209" spans="1:27" s="53" customFormat="1" ht="12.75" customHeight="1">
      <c r="A209" s="92" t="s">
        <v>51</v>
      </c>
      <c r="B209" s="93" t="s">
        <v>360</v>
      </c>
      <c r="C209" s="97"/>
      <c r="D209" s="83"/>
      <c r="E209" s="94"/>
      <c r="F209" s="86"/>
      <c r="G209" s="84" t="s">
        <v>51</v>
      </c>
      <c r="H209" s="196" t="s">
        <v>212</v>
      </c>
      <c r="I209" s="86"/>
      <c r="J209" s="99" t="s">
        <v>55</v>
      </c>
      <c r="K209" s="88"/>
      <c r="L209" s="89"/>
      <c r="M209" s="92" t="s">
        <v>51</v>
      </c>
      <c r="N209" s="93" t="s">
        <v>374</v>
      </c>
      <c r="O209" s="97"/>
      <c r="P209" s="83"/>
      <c r="Q209" s="94"/>
      <c r="R209" s="86"/>
      <c r="S209" s="84" t="s">
        <v>51</v>
      </c>
      <c r="T209" s="95" t="s">
        <v>367</v>
      </c>
      <c r="U209" s="86"/>
      <c r="V209" s="99" t="s">
        <v>55</v>
      </c>
      <c r="W209" s="88"/>
      <c r="X209" s="190"/>
      <c r="AA209" s="190"/>
    </row>
    <row r="210" spans="1:27" s="53" customFormat="1" ht="12.75" customHeight="1">
      <c r="A210" s="100"/>
      <c r="B210" s="97"/>
      <c r="C210" s="97"/>
      <c r="D210" s="83"/>
      <c r="E210" s="84" t="s">
        <v>48</v>
      </c>
      <c r="F210" s="85" t="s">
        <v>355</v>
      </c>
      <c r="G210" s="86"/>
      <c r="H210" s="101"/>
      <c r="I210" s="102" t="s">
        <v>52</v>
      </c>
      <c r="J210" s="143" t="s">
        <v>437</v>
      </c>
      <c r="K210" s="88"/>
      <c r="L210" s="89"/>
      <c r="M210" s="100"/>
      <c r="N210" s="97"/>
      <c r="O210" s="97"/>
      <c r="P210" s="83"/>
      <c r="Q210" s="84" t="s">
        <v>48</v>
      </c>
      <c r="R210" s="85" t="s">
        <v>368</v>
      </c>
      <c r="S210" s="86"/>
      <c r="T210" s="101"/>
      <c r="U210" s="102" t="s">
        <v>52</v>
      </c>
      <c r="V210" s="143" t="s">
        <v>440</v>
      </c>
      <c r="W210" s="88"/>
      <c r="X210" s="190"/>
      <c r="AA210" s="190"/>
    </row>
    <row r="211" spans="1:27" s="53" customFormat="1" ht="12.75" customHeight="1">
      <c r="A211" s="80"/>
      <c r="B211" s="103" t="s">
        <v>56</v>
      </c>
      <c r="C211" s="82"/>
      <c r="D211" s="83"/>
      <c r="E211" s="90" t="s">
        <v>49</v>
      </c>
      <c r="F211" s="85" t="s">
        <v>121</v>
      </c>
      <c r="G211" s="86"/>
      <c r="H211" s="87"/>
      <c r="I211" s="102" t="s">
        <v>46</v>
      </c>
      <c r="J211" s="144" t="s">
        <v>437</v>
      </c>
      <c r="K211" s="88"/>
      <c r="L211" s="89"/>
      <c r="M211" s="80"/>
      <c r="N211" s="103" t="s">
        <v>56</v>
      </c>
      <c r="O211" s="82"/>
      <c r="P211" s="83"/>
      <c r="Q211" s="90" t="s">
        <v>49</v>
      </c>
      <c r="R211" s="85" t="s">
        <v>369</v>
      </c>
      <c r="S211" s="86"/>
      <c r="T211" s="87"/>
      <c r="U211" s="102" t="s">
        <v>46</v>
      </c>
      <c r="V211" s="144" t="s">
        <v>440</v>
      </c>
      <c r="W211" s="88"/>
      <c r="X211" s="190"/>
      <c r="AA211" s="190"/>
    </row>
    <row r="212" spans="1:27" s="53" customFormat="1" ht="12.75" customHeight="1">
      <c r="A212" s="80"/>
      <c r="B212" s="103" t="s">
        <v>439</v>
      </c>
      <c r="C212" s="82"/>
      <c r="D212" s="83"/>
      <c r="E212" s="90" t="s">
        <v>50</v>
      </c>
      <c r="F212" s="85" t="s">
        <v>356</v>
      </c>
      <c r="G212" s="91"/>
      <c r="H212" s="87"/>
      <c r="I212" s="102" t="s">
        <v>54</v>
      </c>
      <c r="J212" s="144" t="s">
        <v>438</v>
      </c>
      <c r="K212" s="88"/>
      <c r="L212" s="89"/>
      <c r="M212" s="80"/>
      <c r="N212" s="103" t="s">
        <v>381</v>
      </c>
      <c r="O212" s="82"/>
      <c r="P212" s="83"/>
      <c r="Q212" s="90" t="s">
        <v>50</v>
      </c>
      <c r="R212" s="85" t="s">
        <v>370</v>
      </c>
      <c r="S212" s="91"/>
      <c r="T212" s="87"/>
      <c r="U212" s="102" t="s">
        <v>54</v>
      </c>
      <c r="V212" s="144" t="s">
        <v>441</v>
      </c>
      <c r="W212" s="88"/>
      <c r="X212" s="190"/>
      <c r="AA212" s="190"/>
    </row>
    <row r="213" spans="1:27" s="53" customFormat="1" ht="12.75" customHeight="1">
      <c r="A213" s="104"/>
      <c r="B213" s="105"/>
      <c r="C213" s="105"/>
      <c r="D213" s="83"/>
      <c r="E213" s="84" t="s">
        <v>51</v>
      </c>
      <c r="F213" s="93" t="s">
        <v>357</v>
      </c>
      <c r="G213" s="105"/>
      <c r="H213" s="105"/>
      <c r="I213" s="106" t="s">
        <v>53</v>
      </c>
      <c r="J213" s="144" t="s">
        <v>438</v>
      </c>
      <c r="K213" s="107"/>
      <c r="L213" s="108"/>
      <c r="M213" s="104"/>
      <c r="N213" s="105"/>
      <c r="O213" s="105"/>
      <c r="P213" s="83"/>
      <c r="Q213" s="84" t="s">
        <v>51</v>
      </c>
      <c r="R213" s="93" t="s">
        <v>294</v>
      </c>
      <c r="S213" s="105"/>
      <c r="T213" s="105"/>
      <c r="U213" s="106" t="s">
        <v>53</v>
      </c>
      <c r="V213" s="144" t="s">
        <v>441</v>
      </c>
      <c r="W213" s="107"/>
      <c r="X213" s="190"/>
      <c r="AA213" s="190"/>
    </row>
    <row r="214" spans="1:23" ht="4.5" customHeight="1">
      <c r="A214" s="109"/>
      <c r="B214" s="110"/>
      <c r="C214" s="111"/>
      <c r="D214" s="112"/>
      <c r="E214" s="113"/>
      <c r="F214" s="114"/>
      <c r="G214" s="115"/>
      <c r="H214" s="115"/>
      <c r="I214" s="111"/>
      <c r="J214" s="110"/>
      <c r="K214" s="116"/>
      <c r="L214" s="117"/>
      <c r="M214" s="109"/>
      <c r="N214" s="110"/>
      <c r="O214" s="111"/>
      <c r="P214" s="112"/>
      <c r="Q214" s="113"/>
      <c r="R214" s="114"/>
      <c r="S214" s="115"/>
      <c r="T214" s="115"/>
      <c r="U214" s="111"/>
      <c r="V214" s="110"/>
      <c r="W214" s="116"/>
    </row>
    <row r="215" spans="1:29" ht="12.75">
      <c r="A215" s="125"/>
      <c r="B215" s="125" t="s">
        <v>10</v>
      </c>
      <c r="C215" s="126"/>
      <c r="D215" s="127" t="s">
        <v>11</v>
      </c>
      <c r="E215" s="127" t="s">
        <v>12</v>
      </c>
      <c r="F215" s="127" t="s">
        <v>13</v>
      </c>
      <c r="G215" s="128" t="s">
        <v>14</v>
      </c>
      <c r="H215" s="129"/>
      <c r="I215" s="126" t="s">
        <v>15</v>
      </c>
      <c r="J215" s="127" t="s">
        <v>10</v>
      </c>
      <c r="K215" s="125" t="s">
        <v>16</v>
      </c>
      <c r="L215" s="67">
        <v>150</v>
      </c>
      <c r="M215" s="125"/>
      <c r="N215" s="125" t="s">
        <v>10</v>
      </c>
      <c r="O215" s="126"/>
      <c r="P215" s="127" t="s">
        <v>11</v>
      </c>
      <c r="Q215" s="127" t="s">
        <v>12</v>
      </c>
      <c r="R215" s="127" t="s">
        <v>13</v>
      </c>
      <c r="S215" s="128" t="s">
        <v>14</v>
      </c>
      <c r="T215" s="129"/>
      <c r="U215" s="126" t="s">
        <v>15</v>
      </c>
      <c r="V215" s="127" t="s">
        <v>10</v>
      </c>
      <c r="W215" s="130" t="s">
        <v>16</v>
      </c>
      <c r="X215" s="203" t="s">
        <v>62</v>
      </c>
      <c r="Y215" s="204"/>
      <c r="Z215" s="200"/>
      <c r="AA215" s="205" t="s">
        <v>63</v>
      </c>
      <c r="AB215" s="201"/>
      <c r="AC215" s="202"/>
    </row>
    <row r="216" spans="1:29" ht="12.75">
      <c r="A216" s="131" t="s">
        <v>16</v>
      </c>
      <c r="B216" s="131" t="s">
        <v>17</v>
      </c>
      <c r="C216" s="132" t="s">
        <v>18</v>
      </c>
      <c r="D216" s="133" t="s">
        <v>19</v>
      </c>
      <c r="E216" s="133" t="s">
        <v>20</v>
      </c>
      <c r="F216" s="133"/>
      <c r="G216" s="134" t="s">
        <v>18</v>
      </c>
      <c r="H216" s="134" t="s">
        <v>15</v>
      </c>
      <c r="I216" s="132"/>
      <c r="J216" s="131" t="s">
        <v>17</v>
      </c>
      <c r="K216" s="131"/>
      <c r="L216" s="67">
        <v>150</v>
      </c>
      <c r="M216" s="131" t="s">
        <v>16</v>
      </c>
      <c r="N216" s="131" t="s">
        <v>17</v>
      </c>
      <c r="O216" s="132" t="s">
        <v>18</v>
      </c>
      <c r="P216" s="133" t="s">
        <v>19</v>
      </c>
      <c r="Q216" s="133" t="s">
        <v>20</v>
      </c>
      <c r="R216" s="133"/>
      <c r="S216" s="134" t="s">
        <v>18</v>
      </c>
      <c r="T216" s="134" t="s">
        <v>15</v>
      </c>
      <c r="U216" s="132"/>
      <c r="V216" s="131" t="s">
        <v>17</v>
      </c>
      <c r="W216" s="135"/>
      <c r="X216" s="191" t="s">
        <v>61</v>
      </c>
      <c r="Y216" s="199" t="s">
        <v>66</v>
      </c>
      <c r="Z216" s="200"/>
      <c r="AA216" s="191" t="s">
        <v>61</v>
      </c>
      <c r="AB216" s="201" t="s">
        <v>66</v>
      </c>
      <c r="AC216" s="202"/>
    </row>
    <row r="217" spans="1:29" ht="16.5" customHeight="1">
      <c r="A217" s="177">
        <v>0.75</v>
      </c>
      <c r="B217" s="178">
        <v>2</v>
      </c>
      <c r="C217" s="186">
        <v>1</v>
      </c>
      <c r="D217" s="185" t="s">
        <v>106</v>
      </c>
      <c r="E217" s="181" t="s">
        <v>52</v>
      </c>
      <c r="F217" s="184">
        <v>10</v>
      </c>
      <c r="G217" s="183">
        <v>130</v>
      </c>
      <c r="H217" s="183"/>
      <c r="I217" s="187">
        <v>5</v>
      </c>
      <c r="J217" s="179">
        <v>2</v>
      </c>
      <c r="K217" s="136">
        <v>-0.75</v>
      </c>
      <c r="L217" s="67"/>
      <c r="M217" s="177">
        <v>-7.25</v>
      </c>
      <c r="N217" s="178">
        <v>0</v>
      </c>
      <c r="O217" s="186">
        <v>1</v>
      </c>
      <c r="P217" s="185" t="s">
        <v>109</v>
      </c>
      <c r="Q217" s="181" t="s">
        <v>46</v>
      </c>
      <c r="R217" s="184">
        <v>8</v>
      </c>
      <c r="S217" s="183"/>
      <c r="T217" s="183">
        <v>200</v>
      </c>
      <c r="U217" s="187">
        <v>5</v>
      </c>
      <c r="V217" s="179">
        <v>4</v>
      </c>
      <c r="W217" s="137">
        <v>7.25</v>
      </c>
      <c r="X217" s="192" t="str">
        <f>C217&amp;"+"&amp;I217</f>
        <v>1+5</v>
      </c>
      <c r="Y217" s="161">
        <f>IF(AND(G217&gt;0,G217&lt;1),2*G217,MATCH(A217,{-40000,-0.4999999999,0.5,40000},1)-1)</f>
        <v>2</v>
      </c>
      <c r="Z217" s="158">
        <f>IF(AND(H217&gt;0,H217&lt;1),2*H217,MATCH(K217,{-40000,-0.4999999999,0.5,40000},1)-1)</f>
        <v>0</v>
      </c>
      <c r="AA217" s="192" t="str">
        <f>O217&amp;"+"&amp;U217</f>
        <v>1+5</v>
      </c>
      <c r="AB217" s="161">
        <f>IF(AND(S217&gt;0,S217&lt;1),2*S217,MATCH(M217,{-40000,-0.4999999999,0.5,40000},1)-1)</f>
        <v>0</v>
      </c>
      <c r="AC217" s="158">
        <f>IF(AND(T217&gt;0,T217&lt;1),2*T217,MATCH(W217,{-40000,-0.4999999999,0.5,40000},1)-1)</f>
        <v>2</v>
      </c>
    </row>
    <row r="218" spans="1:29" ht="16.5" customHeight="1">
      <c r="A218" s="177">
        <v>2.5</v>
      </c>
      <c r="B218" s="178">
        <v>4</v>
      </c>
      <c r="C218" s="186">
        <v>2</v>
      </c>
      <c r="D218" s="188" t="s">
        <v>107</v>
      </c>
      <c r="E218" s="181" t="s">
        <v>52</v>
      </c>
      <c r="F218" s="182">
        <v>7</v>
      </c>
      <c r="G218" s="183">
        <v>180</v>
      </c>
      <c r="H218" s="183"/>
      <c r="I218" s="187">
        <v>3</v>
      </c>
      <c r="J218" s="179">
        <v>0</v>
      </c>
      <c r="K218" s="136">
        <v>-2.5</v>
      </c>
      <c r="L218" s="67"/>
      <c r="M218" s="177">
        <v>8.75</v>
      </c>
      <c r="N218" s="178">
        <v>4</v>
      </c>
      <c r="O218" s="186">
        <v>2</v>
      </c>
      <c r="P218" s="188" t="s">
        <v>100</v>
      </c>
      <c r="Q218" s="181" t="s">
        <v>46</v>
      </c>
      <c r="R218" s="182">
        <v>10</v>
      </c>
      <c r="S218" s="183">
        <v>630</v>
      </c>
      <c r="T218" s="183"/>
      <c r="U218" s="187">
        <v>3</v>
      </c>
      <c r="V218" s="179">
        <v>0</v>
      </c>
      <c r="W218" s="137">
        <v>-8.75</v>
      </c>
      <c r="X218" s="193" t="str">
        <f>C218&amp;"+"&amp;I218</f>
        <v>2+3</v>
      </c>
      <c r="Y218" s="162">
        <f>IF(AND(G218&gt;0,G218&lt;1),2*G218,MATCH(A218,{-40000,-0.4999999999,0.5,40000},1)-1)</f>
        <v>2</v>
      </c>
      <c r="Z218" s="159">
        <f>IF(AND(H218&gt;0,H218&lt;1),2*H218,MATCH(K218,{-40000,-0.4999999999,0.5,40000},1)-1)</f>
        <v>0</v>
      </c>
      <c r="AA218" s="193" t="str">
        <f>O218&amp;"+"&amp;U218</f>
        <v>2+3</v>
      </c>
      <c r="AB218" s="162">
        <f>IF(AND(S218&gt;0,S218&lt;1),2*S218,MATCH(M218,{-40000,-0.4999999999,0.5,40000},1)-1)</f>
        <v>2</v>
      </c>
      <c r="AC218" s="159">
        <f>IF(AND(T218&gt;0,T218&lt;1),2*T218,MATCH(W218,{-40000,-0.4999999999,0.5,40000},1)-1)</f>
        <v>0</v>
      </c>
    </row>
    <row r="219" spans="1:29" ht="16.5" customHeight="1">
      <c r="A219" s="177">
        <v>-4</v>
      </c>
      <c r="B219" s="178">
        <v>0</v>
      </c>
      <c r="C219" s="186">
        <v>4</v>
      </c>
      <c r="D219" s="185" t="s">
        <v>108</v>
      </c>
      <c r="E219" s="181" t="s">
        <v>52</v>
      </c>
      <c r="F219" s="182">
        <v>10</v>
      </c>
      <c r="G219" s="183"/>
      <c r="H219" s="183">
        <v>50</v>
      </c>
      <c r="I219" s="187">
        <v>6</v>
      </c>
      <c r="J219" s="179">
        <v>4</v>
      </c>
      <c r="K219" s="136">
        <v>4</v>
      </c>
      <c r="L219" s="67"/>
      <c r="M219" s="177">
        <v>-0.75</v>
      </c>
      <c r="N219" s="178">
        <v>2</v>
      </c>
      <c r="O219" s="186">
        <v>4</v>
      </c>
      <c r="P219" s="185" t="s">
        <v>103</v>
      </c>
      <c r="Q219" s="181" t="s">
        <v>52</v>
      </c>
      <c r="R219" s="182">
        <v>10</v>
      </c>
      <c r="S219" s="183">
        <v>130</v>
      </c>
      <c r="T219" s="183"/>
      <c r="U219" s="187">
        <v>6</v>
      </c>
      <c r="V219" s="179">
        <v>2</v>
      </c>
      <c r="W219" s="137">
        <v>0.75</v>
      </c>
      <c r="X219" s="194" t="str">
        <f>C219&amp;"+"&amp;I219</f>
        <v>4+6</v>
      </c>
      <c r="Y219" s="163">
        <f>IF(AND(G219&gt;0,G219&lt;1),2*G219,MATCH(A219,{-40000,-0.4999999999,0.5,40000},1)-1)</f>
        <v>0</v>
      </c>
      <c r="Z219" s="160">
        <f>IF(AND(H219&gt;0,H219&lt;1),2*H219,MATCH(K219,{-40000,-0.4999999999,0.5,40000},1)-1)</f>
        <v>2</v>
      </c>
      <c r="AA219" s="194" t="str">
        <f>O219&amp;"+"&amp;U219</f>
        <v>4+6</v>
      </c>
      <c r="AB219" s="163">
        <f>IF(AND(S219&gt;0,S219&lt;1),2*S219,MATCH(M219,{-40000,-0.4999999999,0.5,40000},1)-1)</f>
        <v>0</v>
      </c>
      <c r="AC219" s="160">
        <f>IF(AND(T219&gt;0,T219&lt;1),2*T219,MATCH(W219,{-40000,-0.4999999999,0.5,40000},1)-1)</f>
        <v>2</v>
      </c>
    </row>
  </sheetData>
  <sheetProtection/>
  <mergeCells count="40">
    <mergeCell ref="X17:Z17"/>
    <mergeCell ref="X39:Z39"/>
    <mergeCell ref="AA39:AC39"/>
    <mergeCell ref="X61:Z61"/>
    <mergeCell ref="AA61:AC61"/>
    <mergeCell ref="X83:Z83"/>
    <mergeCell ref="AA83:AC83"/>
    <mergeCell ref="Y18:Z18"/>
    <mergeCell ref="AB18:AC18"/>
    <mergeCell ref="AA17:AC17"/>
    <mergeCell ref="Y216:Z216"/>
    <mergeCell ref="AB216:AC216"/>
    <mergeCell ref="X215:Z215"/>
    <mergeCell ref="AA215:AC215"/>
    <mergeCell ref="Y172:Z172"/>
    <mergeCell ref="AB172:AC172"/>
    <mergeCell ref="Y194:Z194"/>
    <mergeCell ref="AB194:AC194"/>
    <mergeCell ref="X193:Z193"/>
    <mergeCell ref="AA193:AC193"/>
    <mergeCell ref="Y150:Z150"/>
    <mergeCell ref="AB150:AC150"/>
    <mergeCell ref="X149:Z149"/>
    <mergeCell ref="AA149:AC149"/>
    <mergeCell ref="X171:Z171"/>
    <mergeCell ref="AA171:AC171"/>
    <mergeCell ref="Y106:Z106"/>
    <mergeCell ref="AB106:AC106"/>
    <mergeCell ref="Y128:Z128"/>
    <mergeCell ref="AB128:AC128"/>
    <mergeCell ref="X127:Z127"/>
    <mergeCell ref="AA127:AC127"/>
    <mergeCell ref="Y84:Z84"/>
    <mergeCell ref="AB84:AC84"/>
    <mergeCell ref="X105:Z105"/>
    <mergeCell ref="AA105:AC105"/>
    <mergeCell ref="Y40:Z40"/>
    <mergeCell ref="AB40:AC40"/>
    <mergeCell ref="Y62:Z62"/>
    <mergeCell ref="AB62:AC62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2018-08-07T20:57:04Z</dcterms:modified>
  <cp:category/>
  <cp:version/>
  <cp:contentType/>
  <cp:contentStatus/>
</cp:coreProperties>
</file>