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7005" activeTab="0"/>
  </bookViews>
  <sheets>
    <sheet name="Таблица" sheetId="1" r:id="rId1"/>
    <sheet name="Матчи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<sst xmlns="http://schemas.openxmlformats.org/spreadsheetml/2006/main" count="566" uniqueCount="98">
  <si>
    <t>N</t>
  </si>
  <si>
    <t>Название</t>
  </si>
  <si>
    <t>Состав</t>
  </si>
  <si>
    <t>Итого</t>
  </si>
  <si>
    <t>М</t>
  </si>
  <si>
    <t>МБ</t>
  </si>
  <si>
    <t>Липкинд</t>
  </si>
  <si>
    <t>Соболев</t>
  </si>
  <si>
    <t>Матюшин</t>
  </si>
  <si>
    <t>Минкин</t>
  </si>
  <si>
    <t>Бакал</t>
  </si>
  <si>
    <t>Полькин</t>
  </si>
  <si>
    <t>Васильев</t>
  </si>
  <si>
    <t>Жук</t>
  </si>
  <si>
    <t>Черняк</t>
  </si>
  <si>
    <t>Жевелев С.</t>
  </si>
  <si>
    <t>Меньшикова</t>
  </si>
  <si>
    <t>Аушев</t>
  </si>
  <si>
    <t>Крюкова</t>
  </si>
  <si>
    <t>Балашов</t>
  </si>
  <si>
    <t>Лотошников</t>
  </si>
  <si>
    <t>№</t>
  </si>
  <si>
    <t>контракт</t>
  </si>
  <si>
    <t>играл</t>
  </si>
  <si>
    <t>взял</t>
  </si>
  <si>
    <t>результат</t>
  </si>
  <si>
    <t>–</t>
  </si>
  <si>
    <t>Фамилия</t>
  </si>
  <si>
    <t>r</t>
  </si>
  <si>
    <t>сдал</t>
  </si>
  <si>
    <t>зона</t>
  </si>
  <si>
    <t>импы</t>
  </si>
  <si>
    <t>1 стол</t>
  </si>
  <si>
    <t>2 стол</t>
  </si>
  <si>
    <t>+</t>
  </si>
  <si>
    <t>Кремс</t>
  </si>
  <si>
    <t>Новикова</t>
  </si>
  <si>
    <t>Савинов</t>
  </si>
  <si>
    <t>Ситников</t>
  </si>
  <si>
    <t>Красинская</t>
  </si>
  <si>
    <t>Рыскин</t>
  </si>
  <si>
    <t>Агапов</t>
  </si>
  <si>
    <t>Разряды игроков</t>
  </si>
  <si>
    <t>Жевелев В.</t>
  </si>
  <si>
    <t>Обыдёнов</t>
  </si>
  <si>
    <t>Рыбакин</t>
  </si>
  <si>
    <t>Бахчаев</t>
  </si>
  <si>
    <t>Рыскина</t>
  </si>
  <si>
    <t>Герасимов</t>
  </si>
  <si>
    <t>Новогодний турнир Самарского бридж-клуба, ноябрь-декабрь 2013г.</t>
  </si>
  <si>
    <t>Командный турнир 16-23 декабря 2013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</si>
  <si>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</si>
  <si>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</si>
  <si>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</si>
  <si>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</si>
  <si>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</si>
  <si>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</si>
  <si>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</si>
  <si>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</si>
  <si>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</si>
  <si>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</si>
  <si>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</si>
  <si>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</si>
  <si>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</si>
  <si>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</si>
  <si>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</si>
  <si>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</si>
  <si>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</si>
  <si>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</si>
  <si>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</si>
  <si>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</si>
  <si>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</si>
  <si>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</si>
  <si>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</si>
  <si>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</si>
  <si>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</si>
  <si>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</si>
  <si>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</si>
  <si>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</si>
  <si>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</si>
  <si>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</si>
  <si>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</si>
  <si>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</si>
  <si>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</si>
  <si>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ШБ</t>
  </si>
  <si>
    <t>Рыбакин?</t>
  </si>
  <si>
    <t>Корейский Лесоруб</t>
  </si>
  <si>
    <t>Cream Team</t>
  </si>
  <si>
    <t>НеперВ</t>
  </si>
  <si>
    <t>Мнехоп</t>
  </si>
  <si>
    <t>Никак</t>
  </si>
  <si>
    <t>Обыдёнов, Рыбакин, Крюкова, Ситников</t>
  </si>
  <si>
    <t>Васильев,Соболев,Бакал, Жук</t>
  </si>
  <si>
    <t>Рыскина, Бахчаев, Красинская, Жевелев С., Жевелев В.</t>
  </si>
  <si>
    <t>Академова, Матюшин, Рыскин, Балашов, Меньшикова, Приведенцев</t>
  </si>
  <si>
    <t>Минеева, Лотошников, Нургатина, Черняк, Беляев, Тявин</t>
  </si>
  <si>
    <t>Липкинд, Минкин, Кремс, Хазанов</t>
  </si>
  <si>
    <t>Нугратина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</si>
</sst>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"/>
    <numFmt numFmtId="194" formatCode="d/m"/>
    <numFmt numFmtId="195" formatCode="d\ mmm\ yy"/>
    <numFmt numFmtId="196" formatCode="0.000"/>
    <numFmt numFmtId="197" formatCode="0.00_ ;[Red]\-0.00\ "/>
    <numFmt numFmtId="198" formatCode="0.0_ ;[Red]\-0.0\ "/>
    <numFmt numFmtId="199" formatCode="0_ ;[Red]\-0\ "/>
    <numFmt numFmtId="200" formatCode="\+#,##0;[Red]\-#,##0"/>
    <numFmt numFmtId="201" formatCode="#,##0;\-#,##0"/>
    <numFmt numFmtId="202" formatCode="#,##0;[Red]\-#,##0"/>
    <numFmt numFmtId="203" formatCode="#,##0.00;\-#,##0.00"/>
    <numFmt numFmtId="204" formatCode="#,##0.00;[Red]\-#,##0.00"/>
    <numFmt numFmtId="205" formatCode="\(0\)"/>
    <numFmt numFmtId="206" formatCode="[$-FC19]d\ mmmm\ yyyy\ &quot;г.&quot;"/>
  </numFmts>
  <fonts count="40">
    <font>
      <sz val="10"/>
      <name val="Arial Cyr"/>
      <family val="0"/>
    </font>
    <font>
      <u val="single"/>
      <sz val="9"/>
      <color indexed="12"/>
      <name val="Arial Cyr"/>
      <family val="0"/>
    </font>
    <font>
      <sz val="9"/>
      <name val="Arial Cyr"/>
      <family val="0"/>
    </font>
    <font>
      <u val="single"/>
      <sz val="9"/>
      <color indexed="20"/>
      <name val="Arial Cyr"/>
      <family val="0"/>
    </font>
    <font>
      <sz val="8"/>
      <name val="Arial Cyr"/>
      <family val="2"/>
    </font>
    <font>
      <sz val="11"/>
      <color indexed="41"/>
      <name val="Arial Cyr"/>
      <family val="2"/>
    </font>
    <font>
      <sz val="12"/>
      <name val="Arial Cyr"/>
      <family val="2"/>
    </font>
    <font>
      <sz val="11"/>
      <color indexed="12"/>
      <name val="Arial Cyr"/>
      <family val="2"/>
    </font>
    <font>
      <sz val="7"/>
      <name val="Arial Cyr"/>
      <family val="2"/>
    </font>
    <font>
      <sz val="12"/>
      <color indexed="12"/>
      <name val="Arial Cyr"/>
      <family val="2"/>
    </font>
    <font>
      <b/>
      <sz val="12"/>
      <color indexed="12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10"/>
      <color indexed="61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sz val="14"/>
      <color indexed="10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sz val="12"/>
      <color indexed="2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0" fontId="5" fillId="24" borderId="12" xfId="0" applyFont="1" applyFill="1" applyBorder="1" applyAlignment="1">
      <alignment horizontal="centerContinuous" vertical="center"/>
    </xf>
    <xf numFmtId="0" fontId="5" fillId="24" borderId="13" xfId="0" applyFont="1" applyFill="1" applyBorder="1" applyAlignment="1">
      <alignment horizontal="centerContinuous" vertical="center"/>
    </xf>
    <xf numFmtId="0" fontId="5" fillId="24" borderId="14" xfId="0" applyFont="1" applyFill="1" applyBorder="1" applyAlignment="1">
      <alignment horizontal="centerContinuous" vertical="center"/>
    </xf>
    <xf numFmtId="0" fontId="5" fillId="24" borderId="15" xfId="0" applyFont="1" applyFill="1" applyBorder="1" applyAlignment="1">
      <alignment horizontal="centerContinuous" vertical="center"/>
    </xf>
    <xf numFmtId="0" fontId="5" fillId="24" borderId="1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25" borderId="16" xfId="0" applyFill="1" applyBorder="1" applyAlignment="1">
      <alignment/>
    </xf>
    <xf numFmtId="1" fontId="10" fillId="26" borderId="17" xfId="0" applyNumberFormat="1" applyFont="1" applyFill="1" applyBorder="1" applyAlignment="1">
      <alignment horizontal="centerContinuous"/>
    </xf>
    <xf numFmtId="1" fontId="9" fillId="26" borderId="18" xfId="0" applyNumberFormat="1" applyFont="1" applyFill="1" applyBorder="1" applyAlignment="1">
      <alignment horizontal="centerContinuous"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6" borderId="19" xfId="0" applyFont="1" applyFill="1" applyBorder="1" applyAlignment="1">
      <alignment horizontal="center"/>
    </xf>
    <xf numFmtId="0" fontId="0" fillId="26" borderId="21" xfId="0" applyFont="1" applyFill="1" applyBorder="1" applyAlignment="1">
      <alignment horizontal="center"/>
    </xf>
    <xf numFmtId="0" fontId="0" fillId="26" borderId="20" xfId="0" applyFont="1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196" fontId="8" fillId="0" borderId="0" xfId="0" applyNumberFormat="1" applyFont="1" applyAlignment="1">
      <alignment horizontal="center" vertical="top"/>
    </xf>
    <xf numFmtId="0" fontId="0" fillId="25" borderId="23" xfId="0" applyFill="1" applyBorder="1" applyAlignment="1">
      <alignment horizontal="center"/>
    </xf>
    <xf numFmtId="0" fontId="0" fillId="26" borderId="24" xfId="0" applyFill="1" applyBorder="1" applyAlignment="1">
      <alignment horizontal="centerContinuous"/>
    </xf>
    <xf numFmtId="0" fontId="0" fillId="26" borderId="20" xfId="0" applyFill="1" applyBorder="1" applyAlignment="1">
      <alignment horizontal="center"/>
    </xf>
    <xf numFmtId="0" fontId="0" fillId="26" borderId="16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26" borderId="25" xfId="0" applyFont="1" applyFill="1" applyBorder="1" applyAlignment="1">
      <alignment horizontal="center"/>
    </xf>
    <xf numFmtId="0" fontId="0" fillId="26" borderId="26" xfId="0" applyFont="1" applyFill="1" applyBorder="1" applyAlignment="1">
      <alignment horizontal="center"/>
    </xf>
    <xf numFmtId="0" fontId="0" fillId="26" borderId="27" xfId="0" applyFont="1" applyFill="1" applyBorder="1" applyAlignment="1">
      <alignment horizontal="center"/>
    </xf>
    <xf numFmtId="0" fontId="0" fillId="25" borderId="25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3" fillId="0" borderId="0" xfId="56" applyFont="1" applyAlignment="1">
      <alignment horizontal="centerContinuous"/>
      <protection/>
    </xf>
    <xf numFmtId="0" fontId="14" fillId="0" borderId="0" xfId="56" applyFont="1" applyAlignment="1">
      <alignment horizontal="centerContinuous"/>
      <protection/>
    </xf>
    <xf numFmtId="0" fontId="0" fillId="0" borderId="0" xfId="56" applyAlignment="1">
      <alignment horizontal="centerContinuous"/>
      <protection/>
    </xf>
    <xf numFmtId="10" fontId="0" fillId="0" borderId="0" xfId="56" applyNumberForma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26" borderId="28" xfId="0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2" fillId="0" borderId="0" xfId="55" applyFont="1" applyAlignment="1">
      <alignment horizontal="centerContinuous"/>
      <protection/>
    </xf>
    <xf numFmtId="0" fontId="4" fillId="0" borderId="0" xfId="55" applyNumberFormat="1" applyFont="1" applyAlignment="1">
      <alignment horizontal="center"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Continuous"/>
      <protection/>
    </xf>
    <xf numFmtId="0" fontId="16" fillId="0" borderId="0" xfId="55" applyFont="1" applyAlignment="1">
      <alignment horizontal="left"/>
      <protection/>
    </xf>
    <xf numFmtId="0" fontId="4" fillId="0" borderId="0" xfId="55" applyNumberFormat="1" applyFont="1" applyBorder="1" applyAlignment="1">
      <alignment horizontal="center"/>
      <protection/>
    </xf>
    <xf numFmtId="0" fontId="17" fillId="24" borderId="0" xfId="55" applyFont="1" applyFill="1" applyAlignment="1">
      <alignment horizontal="center" vertical="center"/>
      <protection/>
    </xf>
    <xf numFmtId="0" fontId="17" fillId="24" borderId="0" xfId="55" applyFont="1" applyFill="1" applyBorder="1" applyAlignment="1">
      <alignment horizontal="center" vertical="center"/>
      <protection/>
    </xf>
    <xf numFmtId="0" fontId="18" fillId="24" borderId="0" xfId="55" applyNumberFormat="1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center"/>
      <protection/>
    </xf>
    <xf numFmtId="0" fontId="4" fillId="0" borderId="0" xfId="55" applyNumberFormat="1" applyFont="1" applyFill="1" applyAlignment="1">
      <alignment horizontal="center"/>
      <protection/>
    </xf>
    <xf numFmtId="167" fontId="2" fillId="0" borderId="0" xfId="55" applyNumberFormat="1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167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14" fillId="0" borderId="30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 textRotation="90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textRotation="90"/>
    </xf>
    <xf numFmtId="0" fontId="14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1" fillId="0" borderId="33" xfId="54" applyFont="1" applyBorder="1" applyAlignment="1">
      <alignment horizontal="center"/>
      <protection/>
    </xf>
    <xf numFmtId="0" fontId="11" fillId="0" borderId="33" xfId="0" applyFont="1" applyBorder="1" applyAlignment="1" quotePrefix="1">
      <alignment horizontal="center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0" fillId="25" borderId="34" xfId="0" applyFill="1" applyBorder="1" applyAlignment="1">
      <alignment/>
    </xf>
    <xf numFmtId="0" fontId="0" fillId="25" borderId="22" xfId="0" applyFill="1" applyBorder="1" applyAlignment="1">
      <alignment/>
    </xf>
    <xf numFmtId="0" fontId="0" fillId="26" borderId="2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" fontId="4" fillId="0" borderId="0" xfId="55" applyNumberFormat="1" applyFont="1" applyFill="1" applyAlignment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1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24" borderId="10" xfId="53" applyFont="1" applyFill="1" applyBorder="1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0" fillId="0" borderId="0" xfId="53">
      <alignment/>
      <protection/>
    </xf>
    <xf numFmtId="0" fontId="8" fillId="0" borderId="0" xfId="53" applyFont="1">
      <alignment/>
      <protection/>
    </xf>
    <xf numFmtId="0" fontId="8" fillId="26" borderId="34" xfId="0" applyFont="1" applyFill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8" fillId="26" borderId="38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9" fillId="26" borderId="39" xfId="0" applyFont="1" applyFill="1" applyBorder="1" applyAlignment="1">
      <alignment horizontal="center"/>
    </xf>
    <xf numFmtId="0" fontId="9" fillId="26" borderId="24" xfId="0" applyFont="1" applyFill="1" applyBorder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28" xfId="0" applyFont="1" applyFill="1" applyBorder="1" applyAlignment="1">
      <alignment horizontal="center" vertical="center"/>
    </xf>
    <xf numFmtId="0" fontId="9" fillId="26" borderId="40" xfId="0" applyFont="1" applyFill="1" applyBorder="1" applyAlignment="1">
      <alignment horizontal="center" vertical="center" wrapText="1"/>
    </xf>
    <xf numFmtId="0" fontId="0" fillId="26" borderId="41" xfId="0" applyFill="1" applyBorder="1" applyAlignment="1">
      <alignment horizontal="center" vertical="center" wrapText="1"/>
    </xf>
    <xf numFmtId="0" fontId="9" fillId="26" borderId="38" xfId="0" applyFont="1" applyFill="1" applyBorder="1" applyAlignment="1">
      <alignment horizontal="center"/>
    </xf>
    <xf numFmtId="0" fontId="9" fillId="26" borderId="42" xfId="0" applyFont="1" applyFill="1" applyBorder="1" applyAlignment="1">
      <alignment horizontal="center"/>
    </xf>
    <xf numFmtId="0" fontId="9" fillId="26" borderId="23" xfId="0" applyFont="1" applyFill="1" applyBorder="1" applyAlignment="1">
      <alignment horizontal="center"/>
    </xf>
    <xf numFmtId="0" fontId="0" fillId="0" borderId="2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9" fillId="26" borderId="43" xfId="0" applyFont="1" applyFill="1" applyBorder="1" applyAlignment="1">
      <alignment horizontal="center"/>
    </xf>
    <xf numFmtId="0" fontId="9" fillId="26" borderId="44" xfId="0" applyFont="1" applyFill="1" applyBorder="1" applyAlignment="1">
      <alignment horizontal="center"/>
    </xf>
    <xf numFmtId="0" fontId="9" fillId="26" borderId="45" xfId="0" applyFont="1" applyFill="1" applyBorder="1" applyAlignment="1">
      <alignment horizontal="center" vertical="center" wrapText="1"/>
    </xf>
    <xf numFmtId="0" fontId="6" fillId="26" borderId="40" xfId="0" applyFont="1" applyFill="1" applyBorder="1" applyAlignment="1">
      <alignment horizontal="center" vertical="center"/>
    </xf>
    <xf numFmtId="0" fontId="6" fillId="26" borderId="45" xfId="0" applyFont="1" applyFill="1" applyBorder="1" applyAlignment="1">
      <alignment horizontal="center" vertical="center"/>
    </xf>
    <xf numFmtId="0" fontId="7" fillId="26" borderId="4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15" fillId="26" borderId="40" xfId="0" applyFont="1" applyFill="1" applyBorder="1" applyAlignment="1">
      <alignment horizontal="center" vertical="center" wrapText="1"/>
    </xf>
    <xf numFmtId="0" fontId="0" fillId="26" borderId="45" xfId="0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_12_13-20" xfId="53"/>
    <cellStyle name="Обычный_Protokol" xfId="54"/>
    <cellStyle name="Обычный_Result_4 (2)_ComTour9Long" xfId="55"/>
    <cellStyle name="Обычный_Книга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Матч" xfId="64"/>
    <cellStyle name="Тысячи_Матч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5.00390625" style="0" customWidth="1"/>
    <col min="3" max="3" width="7.875" style="0" customWidth="1"/>
    <col min="4" max="4" width="9.375" style="0" customWidth="1"/>
    <col min="5" max="5" width="8.625" style="0" customWidth="1"/>
    <col min="6" max="15" width="3.75390625" style="0" customWidth="1"/>
    <col min="16" max="17" width="4.25390625" style="0" customWidth="1"/>
    <col min="18" max="18" width="4.75390625" style="2" customWidth="1"/>
    <col min="19" max="19" width="3.875" style="3" customWidth="1"/>
    <col min="20" max="20" width="2.625" style="0" bestFit="1" customWidth="1"/>
    <col min="21" max="21" width="4.00390625" style="0" bestFit="1" customWidth="1"/>
    <col min="22" max="22" width="4.375" style="0" bestFit="1" customWidth="1"/>
  </cols>
  <sheetData>
    <row r="1" spans="1:10" ht="12.75">
      <c r="A1" s="41" t="s">
        <v>49</v>
      </c>
      <c r="B1" s="42"/>
      <c r="C1" s="42"/>
      <c r="D1" s="42"/>
      <c r="E1" s="42"/>
      <c r="F1" s="44"/>
      <c r="G1" s="43"/>
      <c r="H1" s="45"/>
      <c r="I1" s="46"/>
      <c r="J1" s="43"/>
    </row>
    <row r="2" spans="1:10" ht="12.75">
      <c r="A2" s="41" t="s">
        <v>50</v>
      </c>
      <c r="B2" s="42"/>
      <c r="C2" s="42"/>
      <c r="D2" s="42"/>
      <c r="E2" s="42"/>
      <c r="F2" s="44"/>
      <c r="G2" s="43"/>
      <c r="H2" s="45"/>
      <c r="I2" s="46"/>
      <c r="J2" s="43"/>
    </row>
    <row r="3" ht="13.5" customHeight="1" thickBot="1"/>
    <row r="4" spans="1:22" s="11" customFormat="1" ht="16.5" customHeight="1" thickBot="1">
      <c r="A4" s="4" t="s">
        <v>0</v>
      </c>
      <c r="B4" s="5" t="s">
        <v>1</v>
      </c>
      <c r="C4" s="6" t="s">
        <v>2</v>
      </c>
      <c r="D4" s="6"/>
      <c r="E4" s="6"/>
      <c r="F4" s="6">
        <v>1</v>
      </c>
      <c r="G4" s="8"/>
      <c r="H4" s="6">
        <v>2</v>
      </c>
      <c r="I4" s="6"/>
      <c r="J4" s="9">
        <v>3</v>
      </c>
      <c r="K4" s="8"/>
      <c r="L4" s="6">
        <v>4</v>
      </c>
      <c r="M4" s="6"/>
      <c r="N4" s="6">
        <v>5</v>
      </c>
      <c r="O4" s="6"/>
      <c r="P4" s="9">
        <v>6</v>
      </c>
      <c r="Q4" s="8"/>
      <c r="R4" s="10" t="s">
        <v>3</v>
      </c>
      <c r="S4" s="7"/>
      <c r="T4" s="10" t="s">
        <v>4</v>
      </c>
      <c r="U4" s="4" t="s">
        <v>5</v>
      </c>
      <c r="V4" s="94" t="s">
        <v>84</v>
      </c>
    </row>
    <row r="5" spans="1:22" ht="15.75" customHeight="1">
      <c r="A5" s="129">
        <v>1</v>
      </c>
      <c r="B5" s="124" t="s">
        <v>85</v>
      </c>
      <c r="C5" s="98" t="s">
        <v>91</v>
      </c>
      <c r="D5" s="99"/>
      <c r="E5" s="100"/>
      <c r="F5" s="84"/>
      <c r="G5" s="12"/>
      <c r="H5" s="119">
        <f>Матчи!E2</f>
        <v>13</v>
      </c>
      <c r="I5" s="120"/>
      <c r="J5" s="119">
        <f>Матчи!E21</f>
        <v>17</v>
      </c>
      <c r="K5" s="120"/>
      <c r="L5" s="119">
        <f>Матчи!E40</f>
        <v>7</v>
      </c>
      <c r="M5" s="120"/>
      <c r="N5" s="119">
        <f>Матчи!E59</f>
        <v>19</v>
      </c>
      <c r="O5" s="120"/>
      <c r="P5" s="119">
        <f>Матчи!E78</f>
        <v>20</v>
      </c>
      <c r="Q5" s="120"/>
      <c r="R5" s="13">
        <f aca="true" t="shared" si="0" ref="R5:R16">F5+H5+J5+L5+N5+P5</f>
        <v>76</v>
      </c>
      <c r="S5" s="14"/>
      <c r="T5" s="27">
        <v>1</v>
      </c>
      <c r="U5" s="88"/>
      <c r="V5" s="95">
        <f>T5*20</f>
        <v>20</v>
      </c>
    </row>
    <row r="6" spans="1:22" ht="12.75">
      <c r="A6" s="130"/>
      <c r="B6" s="125"/>
      <c r="C6" s="101"/>
      <c r="D6" s="102"/>
      <c r="E6" s="103"/>
      <c r="F6" s="85"/>
      <c r="G6" s="16"/>
      <c r="H6" s="17"/>
      <c r="I6" s="17"/>
      <c r="J6" s="18"/>
      <c r="K6" s="17"/>
      <c r="L6" s="18"/>
      <c r="M6" s="19"/>
      <c r="N6" s="18"/>
      <c r="O6" s="19"/>
      <c r="P6" s="18"/>
      <c r="Q6" s="19"/>
      <c r="R6" s="20">
        <f t="shared" si="0"/>
        <v>0</v>
      </c>
      <c r="S6" s="21">
        <f>G6+I6+K6+M6+O6+Q6</f>
        <v>0</v>
      </c>
      <c r="T6" s="22"/>
      <c r="U6" s="89"/>
      <c r="V6" s="96"/>
    </row>
    <row r="7" spans="1:22" ht="15.75">
      <c r="A7" s="109">
        <v>2</v>
      </c>
      <c r="B7" s="126" t="s">
        <v>86</v>
      </c>
      <c r="C7" s="104" t="s">
        <v>92</v>
      </c>
      <c r="D7" s="105"/>
      <c r="E7" s="106"/>
      <c r="F7" s="113">
        <f>20-H5</f>
        <v>7</v>
      </c>
      <c r="G7" s="114"/>
      <c r="H7" s="23"/>
      <c r="I7" s="23"/>
      <c r="J7" s="107">
        <f>Матчи!E97</f>
        <v>12</v>
      </c>
      <c r="K7" s="114"/>
      <c r="L7" s="107">
        <f>Матчи!E116</f>
        <v>13</v>
      </c>
      <c r="M7" s="114"/>
      <c r="N7" s="107">
        <f>Матчи!E135</f>
        <v>20</v>
      </c>
      <c r="O7" s="114"/>
      <c r="P7" s="107">
        <f>Матчи!E154</f>
        <v>12</v>
      </c>
      <c r="Q7" s="108"/>
      <c r="R7" s="13">
        <f t="shared" si="0"/>
        <v>64</v>
      </c>
      <c r="S7" s="24"/>
      <c r="T7" s="27">
        <v>2</v>
      </c>
      <c r="U7" s="88"/>
      <c r="V7" s="95">
        <f>T7*20</f>
        <v>40</v>
      </c>
    </row>
    <row r="8" spans="1:22" ht="12.75">
      <c r="A8" s="130"/>
      <c r="B8" s="127"/>
      <c r="C8" s="101"/>
      <c r="D8" s="102"/>
      <c r="E8" s="103"/>
      <c r="F8" s="20"/>
      <c r="G8" s="25"/>
      <c r="H8" s="15"/>
      <c r="I8" s="15"/>
      <c r="J8" s="18"/>
      <c r="K8" s="19"/>
      <c r="L8" s="18"/>
      <c r="M8" s="19"/>
      <c r="N8" s="18"/>
      <c r="O8" s="19"/>
      <c r="P8" s="18"/>
      <c r="Q8" s="26"/>
      <c r="R8" s="20">
        <f t="shared" si="0"/>
        <v>0</v>
      </c>
      <c r="S8" s="21">
        <f>G8+I8+K8+M8+O8+Q8</f>
        <v>0</v>
      </c>
      <c r="T8" s="49"/>
      <c r="U8" s="3"/>
      <c r="V8" s="96"/>
    </row>
    <row r="9" spans="1:22" ht="15.75">
      <c r="A9" s="109">
        <v>3</v>
      </c>
      <c r="B9" s="111" t="s">
        <v>87</v>
      </c>
      <c r="C9" s="104" t="s">
        <v>93</v>
      </c>
      <c r="D9" s="105"/>
      <c r="E9" s="106"/>
      <c r="F9" s="113">
        <f>20-J5</f>
        <v>3</v>
      </c>
      <c r="G9" s="114"/>
      <c r="H9" s="107">
        <f>20-J7</f>
        <v>8</v>
      </c>
      <c r="I9" s="114"/>
      <c r="J9" s="23"/>
      <c r="K9" s="23"/>
      <c r="L9" s="107">
        <f>Матчи!E173</f>
        <v>5</v>
      </c>
      <c r="M9" s="114"/>
      <c r="N9" s="107">
        <f>Матчи!E192</f>
        <v>9</v>
      </c>
      <c r="O9" s="114"/>
      <c r="P9" s="107">
        <f>Матчи!E211</f>
        <v>15</v>
      </c>
      <c r="Q9" s="108"/>
      <c r="R9" s="13">
        <f t="shared" si="0"/>
        <v>40</v>
      </c>
      <c r="S9" s="24"/>
      <c r="T9" s="27">
        <v>5</v>
      </c>
      <c r="U9" s="88"/>
      <c r="V9" s="95">
        <f>T9*20</f>
        <v>100</v>
      </c>
    </row>
    <row r="10" spans="1:22" ht="12.75">
      <c r="A10" s="130"/>
      <c r="B10" s="128"/>
      <c r="C10" s="101"/>
      <c r="D10" s="102"/>
      <c r="E10" s="103"/>
      <c r="F10" s="20"/>
      <c r="G10" s="25"/>
      <c r="H10" s="17"/>
      <c r="I10" s="17"/>
      <c r="J10" s="15"/>
      <c r="K10" s="15"/>
      <c r="L10" s="18"/>
      <c r="M10" s="26"/>
      <c r="N10" s="18"/>
      <c r="O10" s="26"/>
      <c r="P10" s="18"/>
      <c r="Q10" s="26"/>
      <c r="R10" s="20">
        <f t="shared" si="0"/>
        <v>0</v>
      </c>
      <c r="S10" s="21">
        <f>G10+I10+K10+M10+O10+Q10</f>
        <v>0</v>
      </c>
      <c r="T10" s="49"/>
      <c r="U10" s="87"/>
      <c r="V10" s="97"/>
    </row>
    <row r="11" spans="1:22" ht="15.75" customHeight="1">
      <c r="A11" s="122">
        <v>4</v>
      </c>
      <c r="B11" s="111" t="s">
        <v>88</v>
      </c>
      <c r="C11" s="104" t="s">
        <v>94</v>
      </c>
      <c r="D11" s="105"/>
      <c r="E11" s="106"/>
      <c r="F11" s="113">
        <f>20-L5</f>
        <v>13</v>
      </c>
      <c r="G11" s="114"/>
      <c r="H11" s="107">
        <f>20-L7</f>
        <v>7</v>
      </c>
      <c r="I11" s="114"/>
      <c r="J11" s="107">
        <f>20-L9</f>
        <v>15</v>
      </c>
      <c r="K11" s="114"/>
      <c r="L11" s="23"/>
      <c r="M11" s="23"/>
      <c r="N11" s="107">
        <f>Матчи!E230</f>
        <v>7</v>
      </c>
      <c r="O11" s="114"/>
      <c r="P11" s="107">
        <f>Матчи!E249</f>
        <v>2</v>
      </c>
      <c r="Q11" s="108"/>
      <c r="R11" s="13">
        <f t="shared" si="0"/>
        <v>44</v>
      </c>
      <c r="S11" s="24"/>
      <c r="T11" s="27">
        <v>4</v>
      </c>
      <c r="U11" s="3"/>
      <c r="V11" s="95">
        <f>T11*20</f>
        <v>80</v>
      </c>
    </row>
    <row r="12" spans="1:22" ht="12.75">
      <c r="A12" s="123"/>
      <c r="B12" s="121"/>
      <c r="C12" s="101"/>
      <c r="D12" s="102"/>
      <c r="E12" s="103"/>
      <c r="F12" s="20"/>
      <c r="G12" s="25"/>
      <c r="H12" s="18"/>
      <c r="I12" s="19"/>
      <c r="J12" s="18"/>
      <c r="K12" s="19"/>
      <c r="L12" s="15"/>
      <c r="M12" s="15"/>
      <c r="N12" s="18"/>
      <c r="O12" s="19"/>
      <c r="P12" s="18"/>
      <c r="Q12" s="19"/>
      <c r="R12" s="20">
        <f t="shared" si="0"/>
        <v>0</v>
      </c>
      <c r="S12" s="21">
        <f>G12+I12+K12+M12+O12+Q12</f>
        <v>0</v>
      </c>
      <c r="T12" s="49"/>
      <c r="U12" s="3"/>
      <c r="V12" s="96"/>
    </row>
    <row r="13" spans="1:22" ht="15.75">
      <c r="A13" s="122">
        <v>5</v>
      </c>
      <c r="B13" s="111" t="s">
        <v>89</v>
      </c>
      <c r="C13" s="104" t="s">
        <v>95</v>
      </c>
      <c r="D13" s="105"/>
      <c r="E13" s="106"/>
      <c r="F13" s="113">
        <f>20-N5</f>
        <v>1</v>
      </c>
      <c r="G13" s="114"/>
      <c r="H13" s="107">
        <f>20-N7</f>
        <v>0</v>
      </c>
      <c r="I13" s="114"/>
      <c r="J13" s="107">
        <f>20-N9</f>
        <v>11</v>
      </c>
      <c r="K13" s="114"/>
      <c r="L13" s="107">
        <f>20-N11</f>
        <v>13</v>
      </c>
      <c r="M13" s="114"/>
      <c r="N13" s="23"/>
      <c r="O13" s="23"/>
      <c r="P13" s="107">
        <f>Матчи!E268</f>
        <v>4</v>
      </c>
      <c r="Q13" s="108"/>
      <c r="R13" s="13">
        <f t="shared" si="0"/>
        <v>29</v>
      </c>
      <c r="S13" s="24"/>
      <c r="T13" s="27">
        <v>6</v>
      </c>
      <c r="U13" s="3"/>
      <c r="V13" s="95">
        <f>T13*20</f>
        <v>120</v>
      </c>
    </row>
    <row r="14" spans="1:22" ht="13.5" customHeight="1">
      <c r="A14" s="123"/>
      <c r="B14" s="121"/>
      <c r="C14" s="101"/>
      <c r="D14" s="102"/>
      <c r="E14" s="103"/>
      <c r="F14" s="20"/>
      <c r="G14" s="25"/>
      <c r="H14" s="18"/>
      <c r="I14" s="19"/>
      <c r="J14" s="18"/>
      <c r="K14" s="19"/>
      <c r="L14" s="18"/>
      <c r="M14" s="19"/>
      <c r="N14" s="15"/>
      <c r="O14" s="15"/>
      <c r="P14" s="18"/>
      <c r="Q14" s="19"/>
      <c r="R14" s="20">
        <f t="shared" si="0"/>
        <v>0</v>
      </c>
      <c r="S14" s="21">
        <f>G14+I14+K14+M14+O14+Q14</f>
        <v>0</v>
      </c>
      <c r="T14" s="49"/>
      <c r="U14" s="3"/>
      <c r="V14" s="96"/>
    </row>
    <row r="15" spans="1:22" s="40" customFormat="1" ht="15.75">
      <c r="A15" s="109">
        <v>6</v>
      </c>
      <c r="B15" s="111" t="s">
        <v>90</v>
      </c>
      <c r="C15" s="104" t="s">
        <v>96</v>
      </c>
      <c r="D15" s="105"/>
      <c r="E15" s="106"/>
      <c r="F15" s="113">
        <f>20-P5</f>
        <v>0</v>
      </c>
      <c r="G15" s="114"/>
      <c r="H15" s="107">
        <f>20-P7</f>
        <v>8</v>
      </c>
      <c r="I15" s="115"/>
      <c r="J15" s="107">
        <f>20-P9</f>
        <v>5</v>
      </c>
      <c r="K15" s="115"/>
      <c r="L15" s="107">
        <f>20-P11</f>
        <v>18</v>
      </c>
      <c r="M15" s="115"/>
      <c r="N15" s="107">
        <f>20-P13</f>
        <v>16</v>
      </c>
      <c r="O15" s="115"/>
      <c r="P15" s="23"/>
      <c r="Q15" s="23"/>
      <c r="R15" s="13">
        <f t="shared" si="0"/>
        <v>47</v>
      </c>
      <c r="S15" s="24"/>
      <c r="T15" s="27">
        <v>3</v>
      </c>
      <c r="U15" s="3"/>
      <c r="V15" s="95">
        <f>T15*20</f>
        <v>60</v>
      </c>
    </row>
    <row r="16" spans="1:22" s="40" customFormat="1" ht="13.5" thickBot="1">
      <c r="A16" s="110"/>
      <c r="B16" s="112"/>
      <c r="C16" s="116"/>
      <c r="D16" s="117"/>
      <c r="E16" s="118"/>
      <c r="F16" s="86"/>
      <c r="G16" s="29"/>
      <c r="H16" s="30"/>
      <c r="I16" s="28"/>
      <c r="J16" s="30"/>
      <c r="K16" s="29"/>
      <c r="L16" s="30"/>
      <c r="M16" s="29"/>
      <c r="N16" s="28"/>
      <c r="O16" s="28"/>
      <c r="P16" s="31"/>
      <c r="Q16" s="31"/>
      <c r="R16" s="47">
        <f t="shared" si="0"/>
        <v>0</v>
      </c>
      <c r="S16" s="48">
        <f>G16+I16+K16+M16+O16+Q16</f>
        <v>0</v>
      </c>
      <c r="T16" s="49"/>
      <c r="U16" s="3"/>
      <c r="V16" s="96"/>
    </row>
    <row r="17" spans="1:18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2"/>
    </row>
    <row r="18" spans="1:18" ht="18">
      <c r="A18" s="36"/>
      <c r="B18" s="36"/>
      <c r="D18" s="36"/>
      <c r="E18" s="36"/>
      <c r="G18" s="36"/>
      <c r="H18" s="36"/>
      <c r="I18" s="36"/>
      <c r="K18" s="36"/>
      <c r="L18" s="36"/>
      <c r="M18" s="36"/>
      <c r="N18" s="36"/>
      <c r="O18" s="36"/>
      <c r="P18" s="36"/>
      <c r="Q18" s="36"/>
      <c r="R18" s="22"/>
    </row>
    <row r="19" spans="1:19" s="33" customFormat="1" ht="18">
      <c r="A19" s="36"/>
      <c r="B19" s="36"/>
      <c r="C19" s="1"/>
      <c r="D19" s="36"/>
      <c r="E19" s="36"/>
      <c r="F19" s="36"/>
      <c r="G19" s="36"/>
      <c r="H19" s="36"/>
      <c r="I19" s="36"/>
      <c r="J19"/>
      <c r="K19" s="36"/>
      <c r="L19" s="36"/>
      <c r="M19" s="36"/>
      <c r="N19" s="36"/>
      <c r="O19" s="36"/>
      <c r="P19" s="36"/>
      <c r="Q19" s="36"/>
      <c r="R19" s="34"/>
      <c r="S19" s="35"/>
    </row>
    <row r="20" spans="1:17" ht="12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ht="12" customHeight="1">
      <c r="A21" s="39"/>
    </row>
    <row r="22" spans="1:19" s="36" customFormat="1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37"/>
      <c r="S22" s="38"/>
    </row>
    <row r="23" spans="1:19" s="36" customFormat="1" ht="1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37"/>
      <c r="S23" s="38"/>
    </row>
    <row r="24" spans="1:19" s="36" customFormat="1" ht="1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37"/>
      <c r="S24" s="38"/>
    </row>
  </sheetData>
  <sheetProtection/>
  <mergeCells count="48">
    <mergeCell ref="B13:B14"/>
    <mergeCell ref="A13:A14"/>
    <mergeCell ref="B5:B6"/>
    <mergeCell ref="B7:B8"/>
    <mergeCell ref="B9:B10"/>
    <mergeCell ref="B11:B12"/>
    <mergeCell ref="A5:A6"/>
    <mergeCell ref="A7:A8"/>
    <mergeCell ref="A9:A10"/>
    <mergeCell ref="A11:A12"/>
    <mergeCell ref="P5:Q5"/>
    <mergeCell ref="F7:G7"/>
    <mergeCell ref="J7:K7"/>
    <mergeCell ref="L7:M7"/>
    <mergeCell ref="N7:O7"/>
    <mergeCell ref="P7:Q7"/>
    <mergeCell ref="H5:I5"/>
    <mergeCell ref="J5:K5"/>
    <mergeCell ref="L5:M5"/>
    <mergeCell ref="N5:O5"/>
    <mergeCell ref="P9:Q9"/>
    <mergeCell ref="F11:G11"/>
    <mergeCell ref="H11:I11"/>
    <mergeCell ref="J11:K11"/>
    <mergeCell ref="N11:O11"/>
    <mergeCell ref="P11:Q11"/>
    <mergeCell ref="F9:G9"/>
    <mergeCell ref="H9:I9"/>
    <mergeCell ref="L9:M9"/>
    <mergeCell ref="N9:O9"/>
    <mergeCell ref="F13:G13"/>
    <mergeCell ref="H13:I13"/>
    <mergeCell ref="J13:K13"/>
    <mergeCell ref="L13:M13"/>
    <mergeCell ref="P13:Q13"/>
    <mergeCell ref="A15:A16"/>
    <mergeCell ref="B15:B16"/>
    <mergeCell ref="F15:G15"/>
    <mergeCell ref="H15:I15"/>
    <mergeCell ref="J15:K15"/>
    <mergeCell ref="L15:M15"/>
    <mergeCell ref="N15:O15"/>
    <mergeCell ref="C13:E14"/>
    <mergeCell ref="C15:E16"/>
    <mergeCell ref="C5:E6"/>
    <mergeCell ref="C7:E8"/>
    <mergeCell ref="C9:E10"/>
    <mergeCell ref="C11:E12"/>
  </mergeCells>
  <printOptions/>
  <pageMargins left="0.75" right="0.75" top="1" bottom="1" header="0.5" footer="0.5"/>
  <pageSetup fitToHeight="1" fitToWidth="1" horizontalDpi="1200" verticalDpi="12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5"/>
  <sheetViews>
    <sheetView showGridLines="0" zoomScalePageLayoutView="0" workbookViewId="0" topLeftCell="A247">
      <selection activeCell="R264" sqref="R264"/>
    </sheetView>
  </sheetViews>
  <sheetFormatPr defaultColWidth="9.00390625" defaultRowHeight="12.75"/>
  <cols>
    <col min="1" max="1" width="3.75390625" style="0" customWidth="1"/>
    <col min="2" max="3" width="4.75390625" style="0" customWidth="1"/>
    <col min="4" max="4" width="6.75390625" style="0" customWidth="1"/>
    <col min="5" max="5" width="7.25390625" style="0" bestFit="1" customWidth="1"/>
    <col min="6" max="6" width="7.00390625" style="0" customWidth="1"/>
    <col min="7" max="8" width="6.75390625" style="0" customWidth="1"/>
    <col min="9" max="10" width="4.75390625" style="0" customWidth="1"/>
    <col min="12" max="12" width="3.75390625" style="0" customWidth="1"/>
    <col min="13" max="14" width="4.75390625" style="0" customWidth="1"/>
    <col min="15" max="15" width="6.75390625" style="0" customWidth="1"/>
    <col min="16" max="16" width="7.875" style="0" customWidth="1"/>
    <col min="17" max="19" width="6.75390625" style="0" customWidth="1"/>
    <col min="20" max="21" width="4.75390625" style="0" customWidth="1"/>
  </cols>
  <sheetData>
    <row r="1" spans="1:21" s="39" customFormat="1" ht="20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2:19" s="39" customFormat="1" ht="18">
      <c r="B2" s="131" t="str">
        <f>Таблица!B5</f>
        <v>Рыбакин?</v>
      </c>
      <c r="C2" s="132"/>
      <c r="D2" s="132"/>
      <c r="E2" s="67">
        <f>MATCH(I19-J19,{-1000,-38,-30,-25,-20,-16,-12,-9,-6,-3,0,1,4,7,10,13,17,21,26,31,39},1)-1</f>
        <v>13</v>
      </c>
      <c r="F2" s="67">
        <f>MATCH(J19-I19,{-1000,-38,-30,-25,-20,-16,-12,-9,-6,-3,0,1,4,7,10,13,17,21,26,31,39},1)-1</f>
        <v>7</v>
      </c>
      <c r="H2" s="131" t="str">
        <f>Таблица!B7</f>
        <v>Корейский Лесоруб</v>
      </c>
      <c r="I2" s="132"/>
      <c r="J2" s="132"/>
      <c r="M2" s="131" t="str">
        <f>H2</f>
        <v>Корейский Лесоруб</v>
      </c>
      <c r="N2" s="132"/>
      <c r="O2" s="132"/>
      <c r="P2" s="67">
        <f>F2</f>
        <v>7</v>
      </c>
      <c r="Q2" s="67">
        <f>E2</f>
        <v>13</v>
      </c>
      <c r="S2" s="66" t="str">
        <f>B2</f>
        <v>Рыбакин?</v>
      </c>
    </row>
    <row r="3" spans="1:18" ht="12.75">
      <c r="A3" s="3"/>
      <c r="B3" s="132"/>
      <c r="C3" s="132"/>
      <c r="D3" s="132"/>
      <c r="G3" s="3"/>
      <c r="H3" s="132"/>
      <c r="I3" s="132"/>
      <c r="J3" s="132"/>
      <c r="L3" s="3"/>
      <c r="M3" s="132"/>
      <c r="N3" s="132"/>
      <c r="O3" s="132"/>
      <c r="R3" s="3"/>
    </row>
    <row r="4" spans="1:21" ht="12.75">
      <c r="A4" s="135" t="s">
        <v>44</v>
      </c>
      <c r="B4" s="133"/>
      <c r="C4" s="133"/>
      <c r="D4" s="133"/>
      <c r="G4" s="135" t="s">
        <v>12</v>
      </c>
      <c r="H4" s="133"/>
      <c r="I4" s="133"/>
      <c r="J4" s="133"/>
      <c r="L4" s="135" t="s">
        <v>10</v>
      </c>
      <c r="M4" s="133"/>
      <c r="N4" s="133"/>
      <c r="O4" s="133"/>
      <c r="R4" s="135" t="s">
        <v>18</v>
      </c>
      <c r="S4" s="133"/>
      <c r="T4" s="133"/>
      <c r="U4" s="133"/>
    </row>
    <row r="5" spans="1:21" ht="12.75">
      <c r="A5" s="136" t="s">
        <v>45</v>
      </c>
      <c r="B5" s="134"/>
      <c r="C5" s="134"/>
      <c r="D5" s="134"/>
      <c r="G5" s="136" t="s">
        <v>7</v>
      </c>
      <c r="H5" s="134"/>
      <c r="I5" s="134"/>
      <c r="J5" s="134"/>
      <c r="L5" s="136" t="s">
        <v>13</v>
      </c>
      <c r="M5" s="134"/>
      <c r="N5" s="134"/>
      <c r="O5" s="134"/>
      <c r="R5" s="136" t="s">
        <v>38</v>
      </c>
      <c r="S5" s="134"/>
      <c r="T5" s="134"/>
      <c r="U5" s="134"/>
    </row>
    <row r="6" spans="1:18" s="80" customFormat="1" ht="9" customHeight="1">
      <c r="A6" s="79"/>
      <c r="G6" s="79"/>
      <c r="L6" s="79"/>
      <c r="R6" s="79"/>
    </row>
    <row r="7" spans="1:21" ht="48.75">
      <c r="A7" s="71" t="s">
        <v>21</v>
      </c>
      <c r="B7" s="72" t="s">
        <v>29</v>
      </c>
      <c r="C7" s="72" t="s">
        <v>30</v>
      </c>
      <c r="D7" s="72" t="s">
        <v>22</v>
      </c>
      <c r="E7" s="72" t="s">
        <v>23</v>
      </c>
      <c r="F7" s="72" t="s">
        <v>24</v>
      </c>
      <c r="G7" s="73" t="s">
        <v>25</v>
      </c>
      <c r="H7" s="73"/>
      <c r="I7" s="73" t="s">
        <v>31</v>
      </c>
      <c r="J7" s="73"/>
      <c r="L7" s="71" t="s">
        <v>21</v>
      </c>
      <c r="M7" s="72" t="s">
        <v>29</v>
      </c>
      <c r="N7" s="72" t="s">
        <v>30</v>
      </c>
      <c r="O7" s="72" t="s">
        <v>22</v>
      </c>
      <c r="P7" s="72" t="s">
        <v>23</v>
      </c>
      <c r="Q7" s="72" t="s">
        <v>24</v>
      </c>
      <c r="R7" s="73" t="s">
        <v>25</v>
      </c>
      <c r="S7" s="73"/>
      <c r="T7" s="73" t="s">
        <v>31</v>
      </c>
      <c r="U7" s="73"/>
    </row>
    <row r="8" spans="1:21" ht="13.5" thickBot="1">
      <c r="A8" s="68"/>
      <c r="B8" s="69"/>
      <c r="C8" s="69"/>
      <c r="D8" s="69"/>
      <c r="E8" s="69"/>
      <c r="F8" s="69"/>
      <c r="G8" s="70" t="s">
        <v>32</v>
      </c>
      <c r="H8" s="70" t="s">
        <v>33</v>
      </c>
      <c r="I8" s="70" t="s">
        <v>34</v>
      </c>
      <c r="J8" s="70" t="s">
        <v>26</v>
      </c>
      <c r="L8" s="68"/>
      <c r="M8" s="69"/>
      <c r="N8" s="69"/>
      <c r="O8" s="69"/>
      <c r="P8" s="69"/>
      <c r="Q8" s="69"/>
      <c r="R8" s="70" t="s">
        <v>32</v>
      </c>
      <c r="S8" s="70" t="s">
        <v>33</v>
      </c>
      <c r="T8" s="70" t="s">
        <v>34</v>
      </c>
      <c r="U8" s="70" t="s">
        <v>26</v>
      </c>
    </row>
    <row r="9" spans="1:21" ht="15.75" thickTop="1">
      <c r="A9" s="74">
        <v>1</v>
      </c>
      <c r="B9" s="75"/>
      <c r="C9" s="75"/>
      <c r="D9" s="77"/>
      <c r="E9" s="74"/>
      <c r="F9" s="78"/>
      <c r="G9" s="74">
        <v>150</v>
      </c>
      <c r="H9" s="74">
        <f aca="true" t="shared" si="0" ref="H9:H18">-R9</f>
        <v>-50</v>
      </c>
      <c r="I9" s="74">
        <f>IF(G9+H9&gt;10,MATCH(G9+H9,{0,20,50,90,130,170,220,270,320,370,430,500,600,750,900,1100,1300,1500,1750,2000,2250,3000,3500,4000},1)-1,"")</f>
        <v>3</v>
      </c>
      <c r="J9" s="74">
        <f>IF(G9+H9&lt;-10,MATCH(-G9-H9,{0,20,50,90,130,170,220,270,320,370,430,500,600,750,900,1100,1300,1500,1750,2000,2250,3000,3500,4000},1)-1,"")</f>
      </c>
      <c r="L9" s="74">
        <f>A9</f>
        <v>1</v>
      </c>
      <c r="M9" s="75"/>
      <c r="N9" s="75"/>
      <c r="O9" s="77"/>
      <c r="P9" s="74"/>
      <c r="Q9" s="78"/>
      <c r="R9" s="74">
        <v>50</v>
      </c>
      <c r="S9" s="74">
        <f aca="true" t="shared" si="1" ref="S9:S18">-G9</f>
        <v>-150</v>
      </c>
      <c r="T9" s="74">
        <f aca="true" t="shared" si="2" ref="T9:T19">IF(J9&gt;0,J9,"")</f>
      </c>
      <c r="U9" s="74">
        <f aca="true" t="shared" si="3" ref="U9:U19">IF(I9&gt;0,I9,"")</f>
        <v>3</v>
      </c>
    </row>
    <row r="10" spans="1:21" ht="15">
      <c r="A10" s="74">
        <f>A9+1</f>
        <v>2</v>
      </c>
      <c r="B10" s="75"/>
      <c r="C10" s="74"/>
      <c r="D10" s="77"/>
      <c r="E10" s="74"/>
      <c r="F10" s="78"/>
      <c r="G10" s="74">
        <v>100</v>
      </c>
      <c r="H10" s="74">
        <f t="shared" si="0"/>
        <v>300</v>
      </c>
      <c r="I10" s="74">
        <f>IF(G10+H10&gt;10,MATCH(G10+H10,{0,20,50,90,130,170,220,270,320,370,430,500,600,750,900,1100,1300,1500,1750,2000,2250,3000,3500,4000},1)-1,"")</f>
        <v>9</v>
      </c>
      <c r="J10" s="74">
        <f>IF(G10+H10&lt;-10,MATCH(-G10-H10,{0,20,50,90,130,170,220,270,320,370,430,500,600,750,900,1100,1300,1500,1750,2000,2250,3000,3500,4000},1)-1,"")</f>
      </c>
      <c r="L10" s="74">
        <f aca="true" t="shared" si="4" ref="L10:L16">A10</f>
        <v>2</v>
      </c>
      <c r="M10" s="75"/>
      <c r="N10" s="74"/>
      <c r="O10" s="77"/>
      <c r="P10" s="74"/>
      <c r="Q10" s="78"/>
      <c r="R10" s="74">
        <v>-300</v>
      </c>
      <c r="S10" s="74">
        <f t="shared" si="1"/>
        <v>-100</v>
      </c>
      <c r="T10" s="74">
        <f t="shared" si="2"/>
      </c>
      <c r="U10" s="74">
        <f t="shared" si="3"/>
        <v>9</v>
      </c>
    </row>
    <row r="11" spans="1:21" ht="15">
      <c r="A11" s="74">
        <f aca="true" t="shared" si="5" ref="A11:A16">A10+1</f>
        <v>3</v>
      </c>
      <c r="B11" s="75"/>
      <c r="C11" s="74"/>
      <c r="D11" s="77"/>
      <c r="E11" s="74"/>
      <c r="F11" s="78"/>
      <c r="G11" s="74">
        <v>-300</v>
      </c>
      <c r="H11" s="74">
        <f t="shared" si="0"/>
        <v>-100</v>
      </c>
      <c r="I11" s="74">
        <f>IF(G11+H11&gt;10,MATCH(G11+H11,{0,20,50,90,130,170,220,270,320,370,430,500,600,750,900,1100,1300,1500,1750,2000,2250,3000,3500,4000},1)-1,"")</f>
      </c>
      <c r="J11" s="74">
        <f>IF(G11+H11&lt;-10,MATCH(-G11-H11,{0,20,50,90,130,170,220,270,320,370,430,500,600,750,900,1100,1300,1500,1750,2000,2250,3000,3500,4000},1)-1,"")</f>
        <v>9</v>
      </c>
      <c r="L11" s="74">
        <f t="shared" si="4"/>
        <v>3</v>
      </c>
      <c r="M11" s="75"/>
      <c r="N11" s="74"/>
      <c r="O11" s="77"/>
      <c r="P11" s="74"/>
      <c r="Q11" s="78"/>
      <c r="R11" s="74">
        <v>100</v>
      </c>
      <c r="S11" s="74">
        <f t="shared" si="1"/>
        <v>300</v>
      </c>
      <c r="T11" s="74">
        <f t="shared" si="2"/>
        <v>9</v>
      </c>
      <c r="U11" s="74">
        <f t="shared" si="3"/>
      </c>
    </row>
    <row r="12" spans="1:21" ht="15">
      <c r="A12" s="74">
        <f t="shared" si="5"/>
        <v>4</v>
      </c>
      <c r="B12" s="75"/>
      <c r="C12" s="74"/>
      <c r="D12" s="77"/>
      <c r="E12" s="74"/>
      <c r="F12" s="78"/>
      <c r="G12" s="74">
        <v>790</v>
      </c>
      <c r="H12" s="74">
        <f t="shared" si="0"/>
        <v>990</v>
      </c>
      <c r="I12" s="74">
        <f>IF(G12+H12&gt;10,MATCH(G12+H12,{0,20,50,90,130,170,220,270,320,370,430,500,600,750,900,1100,1300,1500,1750,2000,2250,3000,3500,4000},1)-1,"")</f>
        <v>18</v>
      </c>
      <c r="J12" s="74">
        <f>IF(G12+H12&lt;-10,MATCH(-G12-H12,{0,20,50,90,130,170,220,270,320,370,430,500,600,750,900,1100,1300,1500,1750,2000,2250,3000,3500,4000},1)-1,"")</f>
      </c>
      <c r="L12" s="74">
        <f t="shared" si="4"/>
        <v>4</v>
      </c>
      <c r="M12" s="75"/>
      <c r="N12" s="74"/>
      <c r="O12" s="77"/>
      <c r="P12" s="74"/>
      <c r="Q12" s="78"/>
      <c r="R12" s="74">
        <v>-990</v>
      </c>
      <c r="S12" s="74">
        <f t="shared" si="1"/>
        <v>-790</v>
      </c>
      <c r="T12" s="74">
        <f t="shared" si="2"/>
      </c>
      <c r="U12" s="74">
        <f t="shared" si="3"/>
        <v>18</v>
      </c>
    </row>
    <row r="13" spans="1:21" ht="15">
      <c r="A13" s="74">
        <f t="shared" si="5"/>
        <v>5</v>
      </c>
      <c r="B13" s="75"/>
      <c r="C13" s="75"/>
      <c r="D13" s="77"/>
      <c r="E13" s="74"/>
      <c r="F13" s="78"/>
      <c r="G13" s="74">
        <v>100</v>
      </c>
      <c r="H13" s="74">
        <f t="shared" si="0"/>
        <v>-300</v>
      </c>
      <c r="I13" s="74">
        <f>IF(G13+H13&gt;10,MATCH(G13+H13,{0,20,50,90,130,170,220,270,320,370,430,500,600,750,900,1100,1300,1500,1750,2000,2250,3000,3500,4000},1)-1,"")</f>
      </c>
      <c r="J13" s="74">
        <f>IF(G13+H13&lt;-10,MATCH(-G13-H13,{0,20,50,90,130,170,220,270,320,370,430,500,600,750,900,1100,1300,1500,1750,2000,2250,3000,3500,4000},1)-1,"")</f>
        <v>5</v>
      </c>
      <c r="L13" s="74">
        <f t="shared" si="4"/>
        <v>5</v>
      </c>
      <c r="M13" s="75"/>
      <c r="N13" s="75"/>
      <c r="O13" s="76"/>
      <c r="P13" s="74"/>
      <c r="Q13" s="78"/>
      <c r="R13" s="74">
        <v>300</v>
      </c>
      <c r="S13" s="74">
        <f t="shared" si="1"/>
        <v>-100</v>
      </c>
      <c r="T13" s="74">
        <f t="shared" si="2"/>
        <v>5</v>
      </c>
      <c r="U13" s="74">
        <f t="shared" si="3"/>
      </c>
    </row>
    <row r="14" spans="1:21" ht="15">
      <c r="A14" s="74">
        <f t="shared" si="5"/>
        <v>6</v>
      </c>
      <c r="B14" s="75"/>
      <c r="C14" s="74"/>
      <c r="D14" s="74"/>
      <c r="E14" s="74"/>
      <c r="F14" s="78"/>
      <c r="G14" s="74">
        <v>-170</v>
      </c>
      <c r="H14" s="74">
        <f t="shared" si="0"/>
        <v>170</v>
      </c>
      <c r="I14" s="74">
        <f>IF(G14+H14&gt;10,MATCH(G14+H14,{0,20,50,90,130,170,220,270,320,370,430,500,600,750,900,1100,1300,1500,1750,2000,2250,3000,3500,4000},1)-1,"")</f>
      </c>
      <c r="J14" s="74">
        <f>IF(G14+H14&lt;-10,MATCH(-G14-H14,{0,20,50,90,130,170,220,270,320,370,430,500,600,750,900,1100,1300,1500,1750,2000,2250,3000,3500,4000},1)-1,"")</f>
      </c>
      <c r="L14" s="74">
        <f t="shared" si="4"/>
        <v>6</v>
      </c>
      <c r="M14" s="75"/>
      <c r="N14" s="74"/>
      <c r="O14" s="77"/>
      <c r="P14" s="74"/>
      <c r="Q14" s="78"/>
      <c r="R14" s="74">
        <v>-170</v>
      </c>
      <c r="S14" s="74">
        <f t="shared" si="1"/>
        <v>170</v>
      </c>
      <c r="T14" s="74">
        <f t="shared" si="2"/>
      </c>
      <c r="U14" s="74">
        <f t="shared" si="3"/>
      </c>
    </row>
    <row r="15" spans="1:21" ht="15">
      <c r="A15" s="74">
        <f t="shared" si="5"/>
        <v>7</v>
      </c>
      <c r="B15" s="75"/>
      <c r="C15" s="75"/>
      <c r="D15" s="77"/>
      <c r="E15" s="74"/>
      <c r="F15" s="78"/>
      <c r="G15" s="74">
        <v>100</v>
      </c>
      <c r="H15" s="74">
        <f>-R15</f>
        <v>-100</v>
      </c>
      <c r="I15" s="74">
        <f>IF(G15+H15&gt;10,MATCH(G15+H15,{0,20,50,90,130,170,220,270,320,370,430,500,600,750,900,1100,1300,1500,1750,2000,2250,3000,3500,4000},1)-1,"")</f>
      </c>
      <c r="J15" s="74">
        <f>IF(G15+H15&lt;-10,MATCH(-G15-H15,{0,20,50,90,130,170,220,270,320,370,430,500,600,750,900,1100,1300,1500,1750,2000,2250,3000,3500,4000},1)-1,"")</f>
      </c>
      <c r="L15" s="74">
        <f t="shared" si="4"/>
        <v>7</v>
      </c>
      <c r="M15" s="75"/>
      <c r="N15" s="75"/>
      <c r="O15" s="76"/>
      <c r="P15" s="74"/>
      <c r="Q15" s="78"/>
      <c r="R15" s="74">
        <v>100</v>
      </c>
      <c r="S15" s="74">
        <f>-G15</f>
        <v>-100</v>
      </c>
      <c r="T15" s="74">
        <f>IF(J15&gt;0,J15,"")</f>
      </c>
      <c r="U15" s="74">
        <f>IF(I15&gt;0,I15,"")</f>
      </c>
    </row>
    <row r="16" spans="1:21" ht="15">
      <c r="A16" s="74">
        <f t="shared" si="5"/>
        <v>8</v>
      </c>
      <c r="B16" s="75"/>
      <c r="C16" s="74"/>
      <c r="D16" s="74"/>
      <c r="E16" s="74"/>
      <c r="F16" s="78"/>
      <c r="G16" s="74">
        <v>-120</v>
      </c>
      <c r="H16" s="74">
        <f>-R16</f>
        <v>-300</v>
      </c>
      <c r="I16" s="74">
        <f>IF(G16+H16&gt;10,MATCH(G16+H16,{0,20,50,90,130,170,220,270,320,370,430,500,600,750,900,1100,1300,1500,1750,2000,2250,3000,3500,4000},1)-1,"")</f>
      </c>
      <c r="J16" s="74">
        <f>IF(G16+H16&lt;-10,MATCH(-G16-H16,{0,20,50,90,130,170,220,270,320,370,430,500,600,750,900,1100,1300,1500,1750,2000,2250,3000,3500,4000},1)-1,"")</f>
        <v>9</v>
      </c>
      <c r="L16" s="74">
        <f t="shared" si="4"/>
        <v>8</v>
      </c>
      <c r="M16" s="75"/>
      <c r="N16" s="74"/>
      <c r="O16" s="77"/>
      <c r="P16" s="74"/>
      <c r="Q16" s="78"/>
      <c r="R16" s="74">
        <v>300</v>
      </c>
      <c r="S16" s="74">
        <f>-G16</f>
        <v>120</v>
      </c>
      <c r="T16" s="74">
        <f>IF(J16&gt;0,J16,"")</f>
        <v>9</v>
      </c>
      <c r="U16" s="74">
        <f>IF(I16&gt;0,I16,"")</f>
      </c>
    </row>
    <row r="17" spans="1:21" ht="15">
      <c r="A17" s="74"/>
      <c r="B17" s="75"/>
      <c r="C17" s="74"/>
      <c r="D17" s="77"/>
      <c r="E17" s="74"/>
      <c r="F17" s="78"/>
      <c r="G17" s="74"/>
      <c r="H17" s="74">
        <f t="shared" si="0"/>
        <v>0</v>
      </c>
      <c r="I17" s="74">
        <f>IF(G17+H17&gt;10,MATCH(G17+H17,{0,20,50,90,130,170,220,270,320,370,430,500,600,750,900,1100,1300,1500,1750,2000,2250,3000,3500,4000},1)-1,"")</f>
      </c>
      <c r="J17" s="74"/>
      <c r="L17" s="74"/>
      <c r="M17" s="75"/>
      <c r="N17" s="74"/>
      <c r="O17" s="77"/>
      <c r="P17" s="74"/>
      <c r="Q17" s="78"/>
      <c r="R17" s="74"/>
      <c r="S17" s="74">
        <f t="shared" si="1"/>
        <v>0</v>
      </c>
      <c r="T17" s="74">
        <f t="shared" si="2"/>
      </c>
      <c r="U17" s="74">
        <f t="shared" si="3"/>
      </c>
    </row>
    <row r="18" spans="1:21" ht="15">
      <c r="A18" s="74"/>
      <c r="B18" s="75"/>
      <c r="C18" s="74"/>
      <c r="D18" s="77"/>
      <c r="E18" s="74"/>
      <c r="F18" s="78"/>
      <c r="G18" s="74"/>
      <c r="H18" s="74">
        <f t="shared" si="0"/>
        <v>0</v>
      </c>
      <c r="I18" s="74">
        <f>IF(G18+H18&gt;10,MATCH(G18+H18,{0,20,50,90,130,170,220,270,320,370,430,500,600,750,900,1100,1300,1500,1750,2000,2250,3000,3500,4000},1)-1,"")</f>
      </c>
      <c r="J18" s="74">
        <f>IF(G18+H18&lt;-10,MATCH(-G18-H18,{0,20,50,90,130,170,220,270,320,370,430,500,600,750,900,1100,1300,1500,1750,2000,2250,3000,3500,4000},1)-1,"")</f>
      </c>
      <c r="L18" s="74"/>
      <c r="M18" s="75"/>
      <c r="N18" s="74"/>
      <c r="O18" s="77"/>
      <c r="P18" s="74"/>
      <c r="Q18" s="78"/>
      <c r="R18" s="74"/>
      <c r="S18" s="74">
        <f t="shared" si="1"/>
        <v>0</v>
      </c>
      <c r="T18" s="74">
        <f t="shared" si="2"/>
      </c>
      <c r="U18" s="74">
        <f t="shared" si="3"/>
      </c>
    </row>
    <row r="19" spans="9:21" ht="14.25">
      <c r="I19" s="74">
        <f>SUM(I9:I18)</f>
        <v>30</v>
      </c>
      <c r="J19" s="74">
        <f>SUM(J9:J18)</f>
        <v>23</v>
      </c>
      <c r="T19" s="74">
        <f t="shared" si="2"/>
        <v>23</v>
      </c>
      <c r="U19" s="74">
        <f t="shared" si="3"/>
        <v>30</v>
      </c>
    </row>
    <row r="20" ht="34.5" customHeight="1"/>
    <row r="21" spans="2:19" s="39" customFormat="1" ht="18" customHeight="1">
      <c r="B21" s="131" t="str">
        <f>Таблица!B5</f>
        <v>Рыбакин?</v>
      </c>
      <c r="C21" s="132"/>
      <c r="D21" s="132"/>
      <c r="E21" s="67">
        <f>MATCH(I38-J38,{-1000,-38,-30,-25,-20,-16,-12,-9,-6,-3,0,1,4,7,10,13,17,21,26,31,39},1)-1</f>
        <v>17</v>
      </c>
      <c r="F21" s="67">
        <f>MATCH(J38-I38,{-1000,-38,-30,-25,-20,-16,-12,-9,-6,-3,0,1,4,7,10,13,17,21,26,31,39},1)-1</f>
        <v>3</v>
      </c>
      <c r="H21" s="131" t="str">
        <f>Таблица!B9</f>
        <v>Cream Team</v>
      </c>
      <c r="I21" s="132"/>
      <c r="J21" s="132"/>
      <c r="M21" s="66" t="str">
        <f>H21</f>
        <v>Cream Team</v>
      </c>
      <c r="P21" s="67">
        <f>F21</f>
        <v>3</v>
      </c>
      <c r="Q21" s="67">
        <f>E21</f>
        <v>17</v>
      </c>
      <c r="S21" s="66" t="str">
        <f>B21</f>
        <v>Рыбакин?</v>
      </c>
    </row>
    <row r="22" spans="1:18" ht="12.75">
      <c r="A22" s="3"/>
      <c r="B22" s="132"/>
      <c r="C22" s="132"/>
      <c r="D22" s="132"/>
      <c r="G22" s="3"/>
      <c r="H22" s="132"/>
      <c r="I22" s="132"/>
      <c r="J22" s="132"/>
      <c r="L22" s="3"/>
      <c r="R22" s="3"/>
    </row>
    <row r="23" spans="1:21" ht="12.75">
      <c r="A23" s="135" t="s">
        <v>18</v>
      </c>
      <c r="B23" s="133"/>
      <c r="C23" s="133"/>
      <c r="D23" s="133"/>
      <c r="G23" s="135" t="s">
        <v>41</v>
      </c>
      <c r="H23" s="133"/>
      <c r="I23" s="133"/>
      <c r="J23" s="133"/>
      <c r="L23" s="135" t="s">
        <v>39</v>
      </c>
      <c r="M23" s="133"/>
      <c r="N23" s="133"/>
      <c r="O23" s="133"/>
      <c r="R23" s="135" t="s">
        <v>44</v>
      </c>
      <c r="S23" s="133"/>
      <c r="T23" s="133"/>
      <c r="U23" s="133"/>
    </row>
    <row r="24" spans="1:21" ht="12.75">
      <c r="A24" s="136" t="s">
        <v>38</v>
      </c>
      <c r="B24" s="134"/>
      <c r="C24" s="134"/>
      <c r="D24" s="134"/>
      <c r="G24" s="136" t="s">
        <v>56</v>
      </c>
      <c r="H24" s="134"/>
      <c r="I24" s="134"/>
      <c r="J24" s="134"/>
      <c r="L24" s="136" t="s">
        <v>15</v>
      </c>
      <c r="M24" s="134"/>
      <c r="N24" s="134"/>
      <c r="O24" s="134"/>
      <c r="R24" s="136" t="s">
        <v>45</v>
      </c>
      <c r="S24" s="134"/>
      <c r="T24" s="134"/>
      <c r="U24" s="134"/>
    </row>
    <row r="25" spans="1:18" s="80" customFormat="1" ht="24.75" customHeight="1">
      <c r="A25" s="79"/>
      <c r="G25" s="79"/>
      <c r="L25" s="79"/>
      <c r="R25" s="79"/>
    </row>
    <row r="26" spans="1:21" ht="48.75">
      <c r="A26" s="71" t="s">
        <v>21</v>
      </c>
      <c r="B26" s="72" t="s">
        <v>29</v>
      </c>
      <c r="C26" s="72" t="s">
        <v>30</v>
      </c>
      <c r="D26" s="72" t="s">
        <v>22</v>
      </c>
      <c r="E26" s="72" t="s">
        <v>23</v>
      </c>
      <c r="F26" s="72" t="s">
        <v>24</v>
      </c>
      <c r="G26" s="73" t="s">
        <v>25</v>
      </c>
      <c r="H26" s="73"/>
      <c r="I26" s="73" t="s">
        <v>31</v>
      </c>
      <c r="J26" s="73"/>
      <c r="L26" s="71" t="s">
        <v>21</v>
      </c>
      <c r="M26" s="72" t="s">
        <v>29</v>
      </c>
      <c r="N26" s="72" t="s">
        <v>30</v>
      </c>
      <c r="O26" s="72" t="s">
        <v>22</v>
      </c>
      <c r="P26" s="72" t="s">
        <v>23</v>
      </c>
      <c r="Q26" s="72" t="s">
        <v>24</v>
      </c>
      <c r="R26" s="73" t="s">
        <v>25</v>
      </c>
      <c r="S26" s="73"/>
      <c r="T26" s="73" t="s">
        <v>31</v>
      </c>
      <c r="U26" s="73"/>
    </row>
    <row r="27" spans="1:21" ht="13.5" thickBot="1">
      <c r="A27" s="68"/>
      <c r="B27" s="69"/>
      <c r="C27" s="69"/>
      <c r="D27" s="69"/>
      <c r="E27" s="69"/>
      <c r="F27" s="69"/>
      <c r="G27" s="70" t="s">
        <v>32</v>
      </c>
      <c r="H27" s="70" t="s">
        <v>33</v>
      </c>
      <c r="I27" s="70" t="s">
        <v>34</v>
      </c>
      <c r="J27" s="70" t="s">
        <v>26</v>
      </c>
      <c r="L27" s="68"/>
      <c r="M27" s="69"/>
      <c r="N27" s="69"/>
      <c r="O27" s="69"/>
      <c r="P27" s="69"/>
      <c r="Q27" s="69"/>
      <c r="R27" s="70" t="s">
        <v>32</v>
      </c>
      <c r="S27" s="70" t="s">
        <v>33</v>
      </c>
      <c r="T27" s="70" t="s">
        <v>34</v>
      </c>
      <c r="U27" s="70" t="s">
        <v>26</v>
      </c>
    </row>
    <row r="28" spans="1:21" ht="15.75" thickTop="1">
      <c r="A28" s="74">
        <v>1</v>
      </c>
      <c r="B28" s="75"/>
      <c r="C28" s="75"/>
      <c r="D28" s="77"/>
      <c r="E28" s="74"/>
      <c r="F28" s="78"/>
      <c r="G28" s="74">
        <v>-980</v>
      </c>
      <c r="H28" s="74">
        <f aca="true" t="shared" si="6" ref="H28:H37">-R28</f>
        <v>980</v>
      </c>
      <c r="I28" s="74">
        <f>IF(G28+H28&gt;10,MATCH(G28+H28,{0,20,50,90,130,170,220,270,320,370,430,500,600,750,900,1100,1300,1500,1750,2000,2250,3000,3500,4000},1)-1,"")</f>
      </c>
      <c r="J28" s="74">
        <f>IF(G28+H28&lt;-10,MATCH(-G28-H28,{0,20,50,90,130,170,220,270,320,370,430,500,600,750,900,1100,1300,1500,1750,2000,2250,3000,3500,4000},1)-1,"")</f>
      </c>
      <c r="L28" s="74">
        <f>A28</f>
        <v>1</v>
      </c>
      <c r="M28" s="75"/>
      <c r="N28" s="75"/>
      <c r="O28" s="77"/>
      <c r="P28" s="74"/>
      <c r="Q28" s="78"/>
      <c r="R28" s="74">
        <v>-980</v>
      </c>
      <c r="S28" s="74">
        <f aca="true" t="shared" si="7" ref="S28:S37">-G28</f>
        <v>980</v>
      </c>
      <c r="T28" s="74">
        <f aca="true" t="shared" si="8" ref="T28:T37">IF(J28&gt;0,J28,"")</f>
      </c>
      <c r="U28" s="74">
        <f aca="true" t="shared" si="9" ref="U28:U37">IF(I28&gt;0,I28,"")</f>
      </c>
    </row>
    <row r="29" spans="1:21" ht="15">
      <c r="A29" s="74">
        <f>A28+1</f>
        <v>2</v>
      </c>
      <c r="B29" s="75"/>
      <c r="C29" s="74"/>
      <c r="D29" s="77"/>
      <c r="E29" s="74"/>
      <c r="F29" s="78"/>
      <c r="G29" s="74">
        <v>-170</v>
      </c>
      <c r="H29" s="74">
        <f t="shared" si="6"/>
        <v>450</v>
      </c>
      <c r="I29" s="74">
        <f>IF(G29+H29&gt;10,MATCH(G29+H29,{0,20,50,90,130,170,220,270,320,370,430,500,600,750,900,1100,1300,1500,1750,2000,2250,3000,3500,4000},1)-1,"")</f>
        <v>7</v>
      </c>
      <c r="J29" s="74">
        <f>IF(G29+H29&lt;-10,MATCH(-G29-H29,{0,20,50,90,130,170,220,270,320,370,430,500,600,750,900,1100,1300,1500,1750,2000,2250,3000,3500,4000},1)-1,"")</f>
      </c>
      <c r="L29" s="74">
        <f aca="true" t="shared" si="10" ref="L29:L35">A29</f>
        <v>2</v>
      </c>
      <c r="M29" s="75"/>
      <c r="N29" s="74"/>
      <c r="O29" s="77"/>
      <c r="P29" s="74"/>
      <c r="Q29" s="78"/>
      <c r="R29" s="74">
        <v>-450</v>
      </c>
      <c r="S29" s="74">
        <f t="shared" si="7"/>
        <v>170</v>
      </c>
      <c r="T29" s="74">
        <f t="shared" si="8"/>
      </c>
      <c r="U29" s="74">
        <f t="shared" si="9"/>
        <v>7</v>
      </c>
    </row>
    <row r="30" spans="1:21" ht="15">
      <c r="A30" s="74">
        <f aca="true" t="shared" si="11" ref="A30:A35">A29+1</f>
        <v>3</v>
      </c>
      <c r="B30" s="75"/>
      <c r="C30" s="74"/>
      <c r="D30" s="77"/>
      <c r="E30" s="74"/>
      <c r="F30" s="78"/>
      <c r="G30" s="74">
        <v>-50</v>
      </c>
      <c r="H30" s="74">
        <f t="shared" si="6"/>
        <v>200</v>
      </c>
      <c r="I30" s="74">
        <f>IF(G30+H30&gt;10,MATCH(G30+H30,{0,20,50,90,130,170,220,270,320,370,430,500,600,750,900,1100,1300,1500,1750,2000,2250,3000,3500,4000},1)-1,"")</f>
        <v>4</v>
      </c>
      <c r="J30" s="74">
        <f>IF(G30+H30&lt;-10,MATCH(-G30-H30,{0,20,50,90,130,170,220,270,320,370,430,500,600,750,900,1100,1300,1500,1750,2000,2250,3000,3500,4000},1)-1,"")</f>
      </c>
      <c r="L30" s="74">
        <f t="shared" si="10"/>
        <v>3</v>
      </c>
      <c r="M30" s="75"/>
      <c r="N30" s="74"/>
      <c r="O30" s="77"/>
      <c r="P30" s="74"/>
      <c r="Q30" s="78"/>
      <c r="R30" s="74">
        <v>-200</v>
      </c>
      <c r="S30" s="74">
        <f t="shared" si="7"/>
        <v>50</v>
      </c>
      <c r="T30" s="74">
        <f t="shared" si="8"/>
      </c>
      <c r="U30" s="74">
        <f t="shared" si="9"/>
        <v>4</v>
      </c>
    </row>
    <row r="31" spans="1:21" ht="15">
      <c r="A31" s="74">
        <f t="shared" si="11"/>
        <v>4</v>
      </c>
      <c r="B31" s="75"/>
      <c r="C31" s="74"/>
      <c r="D31" s="77"/>
      <c r="E31" s="74"/>
      <c r="F31" s="78"/>
      <c r="G31" s="74">
        <v>200</v>
      </c>
      <c r="H31" s="74">
        <f t="shared" si="6"/>
        <v>-200</v>
      </c>
      <c r="I31" s="74">
        <f>IF(G31+H31&gt;10,MATCH(G31+H31,{0,20,50,90,130,170,220,270,320,370,430,500,600,750,900,1100,1300,1500,1750,2000,2250,3000,3500,4000},1)-1,"")</f>
      </c>
      <c r="J31" s="74">
        <f>IF(G31+H31&lt;-10,MATCH(-G31-H31,{0,20,50,90,130,170,220,270,320,370,430,500,600,750,900,1100,1300,1500,1750,2000,2250,3000,3500,4000},1)-1,"")</f>
      </c>
      <c r="L31" s="74">
        <f t="shared" si="10"/>
        <v>4</v>
      </c>
      <c r="M31" s="75"/>
      <c r="N31" s="74"/>
      <c r="O31" s="77"/>
      <c r="P31" s="74"/>
      <c r="Q31" s="78"/>
      <c r="R31" s="74">
        <v>200</v>
      </c>
      <c r="S31" s="74">
        <f t="shared" si="7"/>
        <v>-200</v>
      </c>
      <c r="T31" s="74">
        <f t="shared" si="8"/>
      </c>
      <c r="U31" s="74">
        <f t="shared" si="9"/>
      </c>
    </row>
    <row r="32" spans="1:21" ht="15">
      <c r="A32" s="74">
        <f t="shared" si="11"/>
        <v>5</v>
      </c>
      <c r="B32" s="75"/>
      <c r="C32" s="75"/>
      <c r="D32" s="77"/>
      <c r="E32" s="74"/>
      <c r="F32" s="78"/>
      <c r="G32" s="74">
        <v>140</v>
      </c>
      <c r="H32" s="74">
        <f t="shared" si="6"/>
        <v>200</v>
      </c>
      <c r="I32" s="74">
        <f>IF(G32+H32&gt;10,MATCH(G32+H32,{0,20,50,90,130,170,220,270,320,370,430,500,600,750,900,1100,1300,1500,1750,2000,2250,3000,3500,4000},1)-1,"")</f>
        <v>8</v>
      </c>
      <c r="J32" s="74">
        <f>IF(G32+H32&lt;-10,MATCH(-G32-H32,{0,20,50,90,130,170,220,270,320,370,430,500,600,750,900,1100,1300,1500,1750,2000,2250,3000,3500,4000},1)-1,"")</f>
      </c>
      <c r="L32" s="74">
        <f t="shared" si="10"/>
        <v>5</v>
      </c>
      <c r="M32" s="75"/>
      <c r="N32" s="75"/>
      <c r="O32" s="76"/>
      <c r="P32" s="74"/>
      <c r="Q32" s="78"/>
      <c r="R32" s="74">
        <v>-200</v>
      </c>
      <c r="S32" s="74">
        <f t="shared" si="7"/>
        <v>-140</v>
      </c>
      <c r="T32" s="74">
        <f t="shared" si="8"/>
      </c>
      <c r="U32" s="74">
        <f t="shared" si="9"/>
        <v>8</v>
      </c>
    </row>
    <row r="33" spans="1:21" ht="15">
      <c r="A33" s="74">
        <f t="shared" si="11"/>
        <v>6</v>
      </c>
      <c r="B33" s="75"/>
      <c r="C33" s="74"/>
      <c r="D33" s="74"/>
      <c r="E33" s="74"/>
      <c r="F33" s="78"/>
      <c r="G33" s="74">
        <v>170</v>
      </c>
      <c r="H33" s="74">
        <f t="shared" si="6"/>
        <v>-200</v>
      </c>
      <c r="I33" s="74">
        <f>IF(G33+H33&gt;10,MATCH(G33+H33,{0,20,50,90,130,170,220,270,320,370,430,500,600,750,900,1100,1300,1500,1750,2000,2250,3000,3500,4000},1)-1,"")</f>
      </c>
      <c r="J33" s="74">
        <f>IF(G33+H33&lt;-10,MATCH(-G33-H33,{0,20,50,90,130,170,220,270,320,370,430,500,600,750,900,1100,1300,1500,1750,2000,2250,3000,3500,4000},1)-1,"")</f>
        <v>1</v>
      </c>
      <c r="L33" s="74">
        <f t="shared" si="10"/>
        <v>6</v>
      </c>
      <c r="M33" s="75"/>
      <c r="N33" s="74"/>
      <c r="O33" s="77"/>
      <c r="P33" s="74"/>
      <c r="Q33" s="78"/>
      <c r="R33" s="74">
        <v>200</v>
      </c>
      <c r="S33" s="74">
        <f t="shared" si="7"/>
        <v>-170</v>
      </c>
      <c r="T33" s="74">
        <f t="shared" si="8"/>
        <v>1</v>
      </c>
      <c r="U33" s="74">
        <f t="shared" si="9"/>
      </c>
    </row>
    <row r="34" spans="1:21" ht="15">
      <c r="A34" s="74">
        <f t="shared" si="11"/>
        <v>7</v>
      </c>
      <c r="B34" s="75"/>
      <c r="C34" s="75"/>
      <c r="D34" s="77"/>
      <c r="E34" s="74"/>
      <c r="F34" s="78"/>
      <c r="G34" s="74">
        <v>100</v>
      </c>
      <c r="H34" s="74">
        <f t="shared" si="6"/>
        <v>120</v>
      </c>
      <c r="I34" s="74">
        <f>IF(G34+H34&gt;10,MATCH(G34+H34,{0,20,50,90,130,170,220,270,320,370,430,500,600,750,900,1100,1300,1500,1750,2000,2250,3000,3500,4000},1)-1,"")</f>
        <v>6</v>
      </c>
      <c r="J34" s="74">
        <f>IF(G34+H34&lt;-10,MATCH(-G34-H34,{0,20,50,90,130,170,220,270,320,370,430,500,600,750,900,1100,1300,1500,1750,2000,2250,3000,3500,4000},1)-1,"")</f>
      </c>
      <c r="L34" s="74">
        <f t="shared" si="10"/>
        <v>7</v>
      </c>
      <c r="M34" s="75"/>
      <c r="N34" s="75"/>
      <c r="O34" s="76"/>
      <c r="P34" s="74"/>
      <c r="Q34" s="78"/>
      <c r="R34" s="74">
        <v>-120</v>
      </c>
      <c r="S34" s="74">
        <f t="shared" si="7"/>
        <v>-100</v>
      </c>
      <c r="T34" s="74">
        <f t="shared" si="8"/>
      </c>
      <c r="U34" s="74">
        <f t="shared" si="9"/>
        <v>6</v>
      </c>
    </row>
    <row r="35" spans="1:21" ht="15">
      <c r="A35" s="74">
        <f t="shared" si="11"/>
        <v>8</v>
      </c>
      <c r="B35" s="75"/>
      <c r="C35" s="74"/>
      <c r="D35" s="74"/>
      <c r="E35" s="74"/>
      <c r="F35" s="78"/>
      <c r="G35" s="74">
        <v>480</v>
      </c>
      <c r="H35" s="74">
        <f t="shared" si="6"/>
        <v>-450</v>
      </c>
      <c r="I35" s="74">
        <f>IF(G35+H35&gt;10,MATCH(G35+H35,{0,20,50,90,130,170,220,270,320,370,430,500,600,750,900,1100,1300,1500,1750,2000,2250,3000,3500,4000},1)-1,"")</f>
        <v>1</v>
      </c>
      <c r="J35" s="74">
        <f>IF(G35+H35&lt;-10,MATCH(-G35-H35,{0,20,50,90,130,170,220,270,320,370,430,500,600,750,900,1100,1300,1500,1750,2000,2250,3000,3500,4000},1)-1,"")</f>
      </c>
      <c r="L35" s="74">
        <f t="shared" si="10"/>
        <v>8</v>
      </c>
      <c r="M35" s="75"/>
      <c r="N35" s="74"/>
      <c r="O35" s="77"/>
      <c r="P35" s="74"/>
      <c r="Q35" s="78"/>
      <c r="R35" s="74">
        <v>450</v>
      </c>
      <c r="S35" s="74">
        <f t="shared" si="7"/>
        <v>-480</v>
      </c>
      <c r="T35" s="74">
        <f t="shared" si="8"/>
      </c>
      <c r="U35" s="74">
        <f t="shared" si="9"/>
        <v>1</v>
      </c>
    </row>
    <row r="36" spans="1:21" ht="15">
      <c r="A36" s="74"/>
      <c r="B36" s="75"/>
      <c r="C36" s="74"/>
      <c r="D36" s="77"/>
      <c r="E36" s="74"/>
      <c r="F36" s="78"/>
      <c r="G36" s="74"/>
      <c r="H36" s="74">
        <f t="shared" si="6"/>
        <v>0</v>
      </c>
      <c r="I36" s="74">
        <f>IF(G36+H36&gt;10,MATCH(G36+H36,{0,20,50,90,130,170,220,270,320,370,430,500,600,750,900,1100,1300,1500,1750,2000,2250,3000,3500,4000},1)-1,"")</f>
      </c>
      <c r="J36" s="74">
        <f>IF(G36+H36&lt;-10,MATCH(-G36-H36,{0,20,50,90,130,170,220,270,320,370,430,500,600,750,900,1100,1300,1500,1750,2000,2250,3000,3500,4000},1)-1,"")</f>
      </c>
      <c r="L36" s="74"/>
      <c r="M36" s="75"/>
      <c r="N36" s="74"/>
      <c r="O36" s="77"/>
      <c r="P36" s="74"/>
      <c r="Q36" s="78"/>
      <c r="R36" s="74"/>
      <c r="S36" s="74">
        <f t="shared" si="7"/>
        <v>0</v>
      </c>
      <c r="T36" s="74">
        <f t="shared" si="8"/>
      </c>
      <c r="U36" s="74">
        <f t="shared" si="9"/>
      </c>
    </row>
    <row r="37" spans="1:21" ht="15">
      <c r="A37" s="74"/>
      <c r="B37" s="75"/>
      <c r="C37" s="74"/>
      <c r="D37" s="77"/>
      <c r="E37" s="74"/>
      <c r="F37" s="78"/>
      <c r="G37" s="74"/>
      <c r="H37" s="74">
        <f t="shared" si="6"/>
        <v>0</v>
      </c>
      <c r="I37" s="74">
        <f>IF(G37+H37&gt;10,MATCH(G37+H37,{0,20,50,90,130,170,220,270,320,370,430,500,600,750,900,1100,1300,1500,1750,2000,2250,3000,3500,4000},1)-1,"")</f>
      </c>
      <c r="J37" s="74">
        <f>IF(G37+H37&lt;-10,MATCH(-G37-H37,{0,20,50,90,130,170,220,270,320,370,430,500,600,750,900,1100,1300,1500,1750,2000,2250,3000,3500,4000},1)-1,"")</f>
      </c>
      <c r="L37" s="74"/>
      <c r="M37" s="75"/>
      <c r="N37" s="74"/>
      <c r="O37" s="77"/>
      <c r="P37" s="74"/>
      <c r="Q37" s="78"/>
      <c r="R37" s="74"/>
      <c r="S37" s="74">
        <f t="shared" si="7"/>
        <v>0</v>
      </c>
      <c r="T37" s="74">
        <f t="shared" si="8"/>
      </c>
      <c r="U37" s="74">
        <f t="shared" si="9"/>
      </c>
    </row>
    <row r="38" spans="1:21" ht="14.25">
      <c r="A38" s="81"/>
      <c r="B38" s="81"/>
      <c r="C38" s="82"/>
      <c r="D38" s="81"/>
      <c r="E38" s="81"/>
      <c r="F38" s="81"/>
      <c r="G38" s="81"/>
      <c r="H38" s="81"/>
      <c r="I38" s="74">
        <f>SUM(I28:I37)</f>
        <v>26</v>
      </c>
      <c r="J38" s="74">
        <f>SUM(J28:J37)</f>
        <v>1</v>
      </c>
      <c r="L38" s="81"/>
      <c r="M38" s="81"/>
      <c r="N38" s="82"/>
      <c r="O38" s="82"/>
      <c r="P38" s="82"/>
      <c r="Q38" s="82"/>
      <c r="R38" s="82"/>
      <c r="S38" s="82"/>
      <c r="T38" s="74">
        <f>IF(J38&gt;0,J38,"")</f>
        <v>1</v>
      </c>
      <c r="U38" s="74">
        <f>IF(I38&gt;0,I38,"")</f>
        <v>26</v>
      </c>
    </row>
    <row r="39" ht="34.5" customHeight="1"/>
    <row r="40" spans="2:19" s="39" customFormat="1" ht="18" customHeight="1">
      <c r="B40" s="131" t="str">
        <f>Таблица!B5</f>
        <v>Рыбакин?</v>
      </c>
      <c r="C40" s="132"/>
      <c r="D40" s="132"/>
      <c r="E40" s="67">
        <f>MATCH(I57-J57,{-1000,-38,-30,-25,-20,-16,-12,-9,-6,-3,0,1,4,7,10,13,17,21,26,31,39},1)-1</f>
        <v>7</v>
      </c>
      <c r="F40" s="67">
        <f>MATCH(J57-I57,{-1000,-38,-30,-25,-20,-16,-12,-9,-6,-3,0,1,4,7,10,13,17,21,26,31,39},1)-1</f>
        <v>13</v>
      </c>
      <c r="H40" s="131" t="str">
        <f>Таблица!B11</f>
        <v>НеперВ</v>
      </c>
      <c r="I40" s="132"/>
      <c r="J40" s="132"/>
      <c r="M40" s="66" t="str">
        <f>H40</f>
        <v>НеперВ</v>
      </c>
      <c r="P40" s="67">
        <f>F40</f>
        <v>13</v>
      </c>
      <c r="Q40" s="67">
        <f>E40</f>
        <v>7</v>
      </c>
      <c r="S40" s="66" t="str">
        <f>B40</f>
        <v>Рыбакин?</v>
      </c>
    </row>
    <row r="41" spans="1:18" ht="12.75">
      <c r="A41" s="3"/>
      <c r="B41" s="132"/>
      <c r="C41" s="132"/>
      <c r="D41" s="132"/>
      <c r="G41" s="3"/>
      <c r="H41" s="132"/>
      <c r="I41" s="132"/>
      <c r="J41" s="132"/>
      <c r="L41" s="3"/>
      <c r="R41" s="3"/>
    </row>
    <row r="42" spans="1:21" ht="12.75">
      <c r="A42" s="135" t="s">
        <v>44</v>
      </c>
      <c r="B42" s="133"/>
      <c r="C42" s="133"/>
      <c r="D42" s="133"/>
      <c r="G42" s="135" t="s">
        <v>19</v>
      </c>
      <c r="H42" s="133"/>
      <c r="I42" s="133"/>
      <c r="J42" s="133"/>
      <c r="L42" s="135" t="s">
        <v>16</v>
      </c>
      <c r="M42" s="133"/>
      <c r="N42" s="133"/>
      <c r="O42" s="133"/>
      <c r="R42" s="135" t="s">
        <v>18</v>
      </c>
      <c r="S42" s="133"/>
      <c r="T42" s="133"/>
      <c r="U42" s="133"/>
    </row>
    <row r="43" spans="1:21" ht="12.75">
      <c r="A43" s="136" t="s">
        <v>45</v>
      </c>
      <c r="B43" s="134"/>
      <c r="C43" s="134"/>
      <c r="D43" s="134"/>
      <c r="G43" s="136" t="s">
        <v>40</v>
      </c>
      <c r="H43" s="134"/>
      <c r="I43" s="134"/>
      <c r="J43" s="134"/>
      <c r="L43" s="136" t="s">
        <v>76</v>
      </c>
      <c r="M43" s="134"/>
      <c r="N43" s="134"/>
      <c r="O43" s="134"/>
      <c r="R43" s="136" t="s">
        <v>38</v>
      </c>
      <c r="S43" s="134"/>
      <c r="T43" s="134"/>
      <c r="U43" s="134"/>
    </row>
    <row r="44" spans="1:18" s="80" customFormat="1" ht="24.75" customHeight="1">
      <c r="A44" s="79"/>
      <c r="G44" s="79"/>
      <c r="L44" s="79"/>
      <c r="R44" s="79"/>
    </row>
    <row r="45" spans="1:21" ht="48.75">
      <c r="A45" s="71" t="s">
        <v>21</v>
      </c>
      <c r="B45" s="72" t="s">
        <v>29</v>
      </c>
      <c r="C45" s="72" t="s">
        <v>30</v>
      </c>
      <c r="D45" s="72" t="s">
        <v>22</v>
      </c>
      <c r="E45" s="72" t="s">
        <v>23</v>
      </c>
      <c r="F45" s="72" t="s">
        <v>24</v>
      </c>
      <c r="G45" s="73" t="s">
        <v>25</v>
      </c>
      <c r="H45" s="73"/>
      <c r="I45" s="73" t="s">
        <v>31</v>
      </c>
      <c r="J45" s="73"/>
      <c r="L45" s="71" t="s">
        <v>21</v>
      </c>
      <c r="M45" s="72" t="s">
        <v>29</v>
      </c>
      <c r="N45" s="72" t="s">
        <v>30</v>
      </c>
      <c r="O45" s="72" t="s">
        <v>22</v>
      </c>
      <c r="P45" s="72" t="s">
        <v>23</v>
      </c>
      <c r="Q45" s="72" t="s">
        <v>24</v>
      </c>
      <c r="R45" s="73" t="s">
        <v>25</v>
      </c>
      <c r="S45" s="73"/>
      <c r="T45" s="73" t="s">
        <v>31</v>
      </c>
      <c r="U45" s="73"/>
    </row>
    <row r="46" spans="1:21" ht="13.5" thickBot="1">
      <c r="A46" s="68"/>
      <c r="B46" s="69"/>
      <c r="C46" s="69"/>
      <c r="D46" s="69"/>
      <c r="E46" s="69"/>
      <c r="F46" s="69"/>
      <c r="G46" s="70" t="s">
        <v>32</v>
      </c>
      <c r="H46" s="70" t="s">
        <v>33</v>
      </c>
      <c r="I46" s="70" t="s">
        <v>34</v>
      </c>
      <c r="J46" s="70" t="s">
        <v>26</v>
      </c>
      <c r="L46" s="68"/>
      <c r="M46" s="69"/>
      <c r="N46" s="69"/>
      <c r="O46" s="69"/>
      <c r="P46" s="69"/>
      <c r="Q46" s="69"/>
      <c r="R46" s="70" t="s">
        <v>32</v>
      </c>
      <c r="S46" s="70" t="s">
        <v>33</v>
      </c>
      <c r="T46" s="70" t="s">
        <v>34</v>
      </c>
      <c r="U46" s="70" t="s">
        <v>26</v>
      </c>
    </row>
    <row r="47" spans="1:21" ht="15.75" thickTop="1">
      <c r="A47" s="74">
        <v>1</v>
      </c>
      <c r="B47" s="75"/>
      <c r="C47" s="75"/>
      <c r="D47" s="77"/>
      <c r="E47" s="74"/>
      <c r="F47" s="78"/>
      <c r="G47" s="74">
        <v>110</v>
      </c>
      <c r="H47" s="74">
        <f aca="true" t="shared" si="12" ref="H47:H56">-R47</f>
        <v>-450</v>
      </c>
      <c r="I47" s="74">
        <f>IF(G47+H47&gt;10,MATCH(G47+H47,{0,20,50,90,130,170,220,270,320,370,430,500,600,750,900,1100,1300,1500,1750,2000,2250,3000,3500,4000},1)-1,"")</f>
      </c>
      <c r="J47" s="74">
        <f>IF(G47+H47&lt;-10,MATCH(-G47-H47,{0,20,50,90,130,170,220,270,320,370,430,500,600,750,900,1100,1300,1500,1750,2000,2250,3000,3500,4000},1)-1,"")</f>
        <v>8</v>
      </c>
      <c r="L47" s="74">
        <f>A47</f>
        <v>1</v>
      </c>
      <c r="M47" s="75"/>
      <c r="N47" s="75"/>
      <c r="O47" s="77"/>
      <c r="P47" s="74"/>
      <c r="Q47" s="78"/>
      <c r="R47" s="74">
        <v>450</v>
      </c>
      <c r="S47" s="74">
        <f aca="true" t="shared" si="13" ref="S47:S56">-G47</f>
        <v>-110</v>
      </c>
      <c r="T47" s="74">
        <f aca="true" t="shared" si="14" ref="T47:T56">IF(J47&gt;0,J47,"")</f>
        <v>8</v>
      </c>
      <c r="U47" s="74">
        <f aca="true" t="shared" si="15" ref="U47:U56">IF(I47&gt;0,I47,"")</f>
      </c>
    </row>
    <row r="48" spans="1:21" ht="15">
      <c r="A48" s="74">
        <f>A47+1</f>
        <v>2</v>
      </c>
      <c r="B48" s="75"/>
      <c r="C48" s="74"/>
      <c r="D48" s="77"/>
      <c r="E48" s="74"/>
      <c r="F48" s="78"/>
      <c r="G48" s="74">
        <v>-450</v>
      </c>
      <c r="H48" s="74">
        <f t="shared" si="12"/>
        <v>400</v>
      </c>
      <c r="I48" s="74">
        <f>IF(G48+H48&gt;10,MATCH(G48+H48,{0,20,50,90,130,170,220,270,320,370,430,500,600,750,900,1100,1300,1500,1750,2000,2250,3000,3500,4000},1)-1,"")</f>
      </c>
      <c r="J48" s="74">
        <f>IF(G48+H48&lt;-10,MATCH(-G48-H48,{0,20,50,90,130,170,220,270,320,370,430,500,600,750,900,1100,1300,1500,1750,2000,2250,3000,3500,4000},1)-1,"")</f>
        <v>2</v>
      </c>
      <c r="L48" s="74">
        <f aca="true" t="shared" si="16" ref="L48:L54">A48</f>
        <v>2</v>
      </c>
      <c r="M48" s="75"/>
      <c r="N48" s="74"/>
      <c r="O48" s="77"/>
      <c r="P48" s="74"/>
      <c r="Q48" s="78"/>
      <c r="R48" s="74">
        <v>-400</v>
      </c>
      <c r="S48" s="74">
        <f t="shared" si="13"/>
        <v>450</v>
      </c>
      <c r="T48" s="74">
        <f t="shared" si="14"/>
        <v>2</v>
      </c>
      <c r="U48" s="74">
        <f t="shared" si="15"/>
      </c>
    </row>
    <row r="49" spans="1:21" ht="15">
      <c r="A49" s="74">
        <f aca="true" t="shared" si="17" ref="A49:A54">A48+1</f>
        <v>3</v>
      </c>
      <c r="B49" s="75"/>
      <c r="C49" s="74"/>
      <c r="D49" s="77"/>
      <c r="E49" s="74"/>
      <c r="F49" s="78"/>
      <c r="G49" s="74">
        <v>-660</v>
      </c>
      <c r="H49" s="74">
        <f t="shared" si="12"/>
        <v>50</v>
      </c>
      <c r="I49" s="74">
        <f>IF(G49+H49&gt;10,MATCH(G49+H49,{0,20,50,90,130,170,220,270,320,370,430,500,600,750,900,1100,1300,1500,1750,2000,2250,3000,3500,4000},1)-1,"")</f>
      </c>
      <c r="J49" s="74">
        <f>IF(G49+H49&lt;-10,MATCH(-G49-H49,{0,20,50,90,130,170,220,270,320,370,430,500,600,750,900,1100,1300,1500,1750,2000,2250,3000,3500,4000},1)-1,"")</f>
        <v>12</v>
      </c>
      <c r="L49" s="74">
        <f t="shared" si="16"/>
        <v>3</v>
      </c>
      <c r="M49" s="75"/>
      <c r="N49" s="74"/>
      <c r="O49" s="77"/>
      <c r="P49" s="74"/>
      <c r="Q49" s="78"/>
      <c r="R49" s="74">
        <v>-50</v>
      </c>
      <c r="S49" s="74">
        <f t="shared" si="13"/>
        <v>660</v>
      </c>
      <c r="T49" s="74">
        <f t="shared" si="14"/>
        <v>12</v>
      </c>
      <c r="U49" s="74">
        <f t="shared" si="15"/>
      </c>
    </row>
    <row r="50" spans="1:21" ht="15">
      <c r="A50" s="74">
        <f t="shared" si="17"/>
        <v>4</v>
      </c>
      <c r="B50" s="75"/>
      <c r="C50" s="74"/>
      <c r="D50" s="77"/>
      <c r="E50" s="74"/>
      <c r="F50" s="78"/>
      <c r="G50" s="74">
        <v>600</v>
      </c>
      <c r="H50" s="74">
        <f t="shared" si="12"/>
        <v>200</v>
      </c>
      <c r="I50" s="74">
        <f>IF(G50+H50&gt;10,MATCH(G50+H50,{0,20,50,90,130,170,220,270,320,370,430,500,600,750,900,1100,1300,1500,1750,2000,2250,3000,3500,4000},1)-1,"")</f>
        <v>13</v>
      </c>
      <c r="J50" s="74">
        <f>IF(G50+H50&lt;-10,MATCH(-G50-H50,{0,20,50,90,130,170,220,270,320,370,430,500,600,750,900,1100,1300,1500,1750,2000,2250,3000,3500,4000},1)-1,"")</f>
      </c>
      <c r="L50" s="74">
        <f t="shared" si="16"/>
        <v>4</v>
      </c>
      <c r="M50" s="75"/>
      <c r="N50" s="74"/>
      <c r="O50" s="77"/>
      <c r="P50" s="74"/>
      <c r="Q50" s="78"/>
      <c r="R50" s="74">
        <v>-200</v>
      </c>
      <c r="S50" s="74">
        <f t="shared" si="13"/>
        <v>-600</v>
      </c>
      <c r="T50" s="74">
        <f t="shared" si="14"/>
      </c>
      <c r="U50" s="74">
        <f t="shared" si="15"/>
        <v>13</v>
      </c>
    </row>
    <row r="51" spans="1:21" ht="15">
      <c r="A51" s="74">
        <f t="shared" si="17"/>
        <v>5</v>
      </c>
      <c r="B51" s="75"/>
      <c r="C51" s="75"/>
      <c r="D51" s="77"/>
      <c r="E51" s="74"/>
      <c r="F51" s="78"/>
      <c r="G51" s="74">
        <v>660</v>
      </c>
      <c r="H51" s="74">
        <f t="shared" si="12"/>
        <v>-600</v>
      </c>
      <c r="I51" s="74">
        <f>IF(G51+H51&gt;10,MATCH(G51+H51,{0,20,50,90,130,170,220,270,320,370,430,500,600,750,900,1100,1300,1500,1750,2000,2250,3000,3500,4000},1)-1,"")</f>
        <v>2</v>
      </c>
      <c r="J51" s="74">
        <f>IF(G51+H51&lt;-10,MATCH(-G51-H51,{0,20,50,90,130,170,220,270,320,370,430,500,600,750,900,1100,1300,1500,1750,2000,2250,3000,3500,4000},1)-1,"")</f>
      </c>
      <c r="L51" s="74">
        <f t="shared" si="16"/>
        <v>5</v>
      </c>
      <c r="M51" s="75"/>
      <c r="N51" s="75"/>
      <c r="O51" s="76"/>
      <c r="P51" s="74"/>
      <c r="Q51" s="78"/>
      <c r="R51" s="74">
        <v>600</v>
      </c>
      <c r="S51" s="74">
        <f t="shared" si="13"/>
        <v>-660</v>
      </c>
      <c r="T51" s="74">
        <f t="shared" si="14"/>
      </c>
      <c r="U51" s="74">
        <f t="shared" si="15"/>
        <v>2</v>
      </c>
    </row>
    <row r="52" spans="1:21" ht="15">
      <c r="A52" s="74">
        <f t="shared" si="17"/>
        <v>6</v>
      </c>
      <c r="B52" s="75"/>
      <c r="C52" s="74"/>
      <c r="D52" s="74"/>
      <c r="E52" s="74"/>
      <c r="F52" s="78"/>
      <c r="G52" s="74">
        <v>-300</v>
      </c>
      <c r="H52" s="74">
        <f t="shared" si="12"/>
        <v>-400</v>
      </c>
      <c r="I52" s="74">
        <f>IF(G52+H52&gt;10,MATCH(G52+H52,{0,20,50,90,130,170,220,270,320,370,430,500,600,750,900,1100,1300,1500,1750,2000,2250,3000,3500,4000},1)-1,"")</f>
      </c>
      <c r="J52" s="74">
        <f>IF(G52+H52&lt;-10,MATCH(-G52-H52,{0,20,50,90,130,170,220,270,320,370,430,500,600,750,900,1100,1300,1500,1750,2000,2250,3000,3500,4000},1)-1,"")</f>
        <v>12</v>
      </c>
      <c r="L52" s="74">
        <f t="shared" si="16"/>
        <v>6</v>
      </c>
      <c r="M52" s="75"/>
      <c r="N52" s="74"/>
      <c r="O52" s="77"/>
      <c r="P52" s="74"/>
      <c r="Q52" s="78"/>
      <c r="R52" s="74">
        <v>400</v>
      </c>
      <c r="S52" s="74">
        <f t="shared" si="13"/>
        <v>300</v>
      </c>
      <c r="T52" s="74">
        <f t="shared" si="14"/>
        <v>12</v>
      </c>
      <c r="U52" s="74">
        <f t="shared" si="15"/>
      </c>
    </row>
    <row r="53" spans="1:21" ht="15">
      <c r="A53" s="74">
        <f t="shared" si="17"/>
        <v>7</v>
      </c>
      <c r="B53" s="75"/>
      <c r="C53" s="75"/>
      <c r="D53" s="77"/>
      <c r="E53" s="74"/>
      <c r="F53" s="78"/>
      <c r="G53" s="74">
        <v>110</v>
      </c>
      <c r="H53" s="74">
        <f t="shared" si="12"/>
        <v>500</v>
      </c>
      <c r="I53" s="74">
        <f>IF(G53+H53&gt;10,MATCH(G53+H53,{0,20,50,90,130,170,220,270,320,370,430,500,600,750,900,1100,1300,1500,1750,2000,2250,3000,3500,4000},1)-1,"")</f>
        <v>12</v>
      </c>
      <c r="J53" s="74">
        <f>IF(G53+H53&lt;-10,MATCH(-G53-H53,{0,20,50,90,130,170,220,270,320,370,430,500,600,750,900,1100,1300,1500,1750,2000,2250,3000,3500,4000},1)-1,"")</f>
      </c>
      <c r="L53" s="74">
        <f t="shared" si="16"/>
        <v>7</v>
      </c>
      <c r="M53" s="75"/>
      <c r="N53" s="75"/>
      <c r="O53" s="76"/>
      <c r="P53" s="74"/>
      <c r="Q53" s="78"/>
      <c r="R53" s="74">
        <v>-500</v>
      </c>
      <c r="S53" s="74">
        <f t="shared" si="13"/>
        <v>-110</v>
      </c>
      <c r="T53" s="74">
        <f t="shared" si="14"/>
      </c>
      <c r="U53" s="74">
        <f t="shared" si="15"/>
        <v>12</v>
      </c>
    </row>
    <row r="54" spans="1:21" ht="15">
      <c r="A54" s="74">
        <f t="shared" si="17"/>
        <v>8</v>
      </c>
      <c r="B54" s="75"/>
      <c r="C54" s="74"/>
      <c r="D54" s="74"/>
      <c r="E54" s="74"/>
      <c r="F54" s="78"/>
      <c r="G54" s="74">
        <v>-110</v>
      </c>
      <c r="H54" s="74">
        <f t="shared" si="12"/>
        <v>110</v>
      </c>
      <c r="I54" s="74">
        <f>IF(G54+H54&gt;10,MATCH(G54+H54,{0,20,50,90,130,170,220,270,320,370,430,500,600,750,900,1100,1300,1500,1750,2000,2250,3000,3500,4000},1)-1,"")</f>
      </c>
      <c r="J54" s="74">
        <f>IF(G54+H54&lt;-10,MATCH(-G54-H54,{0,20,50,90,130,170,220,270,320,370,430,500,600,750,900,1100,1300,1500,1750,2000,2250,3000,3500,4000},1)-1,"")</f>
      </c>
      <c r="L54" s="74">
        <f t="shared" si="16"/>
        <v>8</v>
      </c>
      <c r="M54" s="75"/>
      <c r="N54" s="74"/>
      <c r="O54" s="77"/>
      <c r="P54" s="74"/>
      <c r="Q54" s="78"/>
      <c r="R54" s="74">
        <v>-110</v>
      </c>
      <c r="S54" s="74">
        <f t="shared" si="13"/>
        <v>110</v>
      </c>
      <c r="T54" s="74">
        <f t="shared" si="14"/>
      </c>
      <c r="U54" s="74">
        <f t="shared" si="15"/>
      </c>
    </row>
    <row r="55" spans="1:21" ht="15">
      <c r="A55" s="74"/>
      <c r="B55" s="75"/>
      <c r="C55" s="74"/>
      <c r="D55" s="77"/>
      <c r="E55" s="74"/>
      <c r="F55" s="78"/>
      <c r="G55" s="74"/>
      <c r="H55" s="74">
        <f t="shared" si="12"/>
        <v>0</v>
      </c>
      <c r="I55" s="74">
        <f>IF(G55+H55&gt;10,MATCH(G55+H55,{0,20,50,90,130,170,220,270,320,370,430,500,600,750,900,1100,1300,1500,1750,2000,2250,3000,3500,4000},1)-1,"")</f>
      </c>
      <c r="J55" s="74">
        <f>IF(G55+H55&lt;-10,MATCH(-G55-H55,{0,20,50,90,130,170,220,270,320,370,430,500,600,750,900,1100,1300,1500,1750,2000,2250,3000,3500,4000},1)-1,"")</f>
      </c>
      <c r="L55" s="74"/>
      <c r="M55" s="75"/>
      <c r="N55" s="74"/>
      <c r="O55" s="77"/>
      <c r="P55" s="74"/>
      <c r="Q55" s="78"/>
      <c r="R55" s="74"/>
      <c r="S55" s="74">
        <f t="shared" si="13"/>
        <v>0</v>
      </c>
      <c r="T55" s="74">
        <f t="shared" si="14"/>
      </c>
      <c r="U55" s="74">
        <f t="shared" si="15"/>
      </c>
    </row>
    <row r="56" spans="1:21" ht="15">
      <c r="A56" s="74"/>
      <c r="B56" s="75"/>
      <c r="C56" s="74"/>
      <c r="D56" s="77"/>
      <c r="E56" s="74"/>
      <c r="F56" s="78"/>
      <c r="G56" s="74"/>
      <c r="H56" s="74">
        <f t="shared" si="12"/>
        <v>0</v>
      </c>
      <c r="I56" s="74">
        <f>IF(G56+H56&gt;10,MATCH(G56+H56,{0,20,50,90,130,170,220,270,320,370,430,500,600,750,900,1100,1300,1500,1750,2000,2250,3000,3500,4000},1)-1,"")</f>
      </c>
      <c r="J56" s="74">
        <f>IF(G56+H56&lt;-10,MATCH(-G56-H56,{0,20,50,90,130,170,220,270,320,370,430,500,600,750,900,1100,1300,1500,1750,2000,2250,3000,3500,4000},1)-1,"")</f>
      </c>
      <c r="L56" s="74"/>
      <c r="M56" s="75"/>
      <c r="N56" s="74"/>
      <c r="O56" s="77"/>
      <c r="P56" s="74"/>
      <c r="Q56" s="78"/>
      <c r="R56" s="74"/>
      <c r="S56" s="74">
        <f t="shared" si="13"/>
        <v>0</v>
      </c>
      <c r="T56" s="74">
        <f t="shared" si="14"/>
      </c>
      <c r="U56" s="74">
        <f t="shared" si="15"/>
      </c>
    </row>
    <row r="57" spans="9:21" ht="14.25">
      <c r="I57" s="74">
        <f>SUM(I47:I56)</f>
        <v>27</v>
      </c>
      <c r="J57" s="74">
        <f>SUM(J47:J56)</f>
        <v>34</v>
      </c>
      <c r="T57" s="74">
        <f>IF(J57&gt;0,J57,"")</f>
        <v>34</v>
      </c>
      <c r="U57" s="74">
        <f>IF(I57&gt;0,I57,"")</f>
        <v>27</v>
      </c>
    </row>
    <row r="58" spans="1:21" s="39" customFormat="1" ht="34.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2:19" s="39" customFormat="1" ht="18" customHeight="1">
      <c r="B59" s="131" t="str">
        <f>Таблица!B5</f>
        <v>Рыбакин?</v>
      </c>
      <c r="C59" s="132"/>
      <c r="D59" s="132"/>
      <c r="E59" s="67">
        <f>MATCH(I76-J76,{-1000,-38,-30,-25,-20,-16,-12,-9,-6,-3,0,1,4,7,10,13,17,21,26,31,39},1)-1</f>
        <v>19</v>
      </c>
      <c r="F59" s="67">
        <f>MATCH(J76-I76,{-1000,-38,-30,-25,-20,-16,-12,-9,-6,-3,0,1,4,7,10,13,17,21,26,31,39},1)-1</f>
        <v>1</v>
      </c>
      <c r="H59" s="131" t="str">
        <f>Таблица!B13</f>
        <v>Мнехоп</v>
      </c>
      <c r="I59" s="132"/>
      <c r="J59" s="132"/>
      <c r="M59" s="66" t="str">
        <f>H59</f>
        <v>Мнехоп</v>
      </c>
      <c r="P59" s="67">
        <f>F59</f>
        <v>1</v>
      </c>
      <c r="Q59" s="67">
        <f>E59</f>
        <v>19</v>
      </c>
      <c r="S59" s="66" t="str">
        <f>B59</f>
        <v>Рыбакин?</v>
      </c>
    </row>
    <row r="60" spans="1:18" ht="12.75">
      <c r="A60" s="3"/>
      <c r="B60" s="132"/>
      <c r="C60" s="132"/>
      <c r="D60" s="132"/>
      <c r="G60" s="3"/>
      <c r="H60" s="132"/>
      <c r="I60" s="132"/>
      <c r="J60" s="132"/>
      <c r="L60" s="3"/>
      <c r="R60" s="3"/>
    </row>
    <row r="61" spans="1:21" ht="12.75">
      <c r="A61" s="135" t="s">
        <v>44</v>
      </c>
      <c r="B61" s="133"/>
      <c r="C61" s="133"/>
      <c r="D61" s="133"/>
      <c r="G61" s="135" t="s">
        <v>60</v>
      </c>
      <c r="H61" s="133"/>
      <c r="I61" s="133"/>
      <c r="J61" s="133"/>
      <c r="L61" s="135" t="s">
        <v>70</v>
      </c>
      <c r="M61" s="133"/>
      <c r="N61" s="133"/>
      <c r="O61" s="133"/>
      <c r="R61" s="135" t="s">
        <v>18</v>
      </c>
      <c r="S61" s="133"/>
      <c r="T61" s="133"/>
      <c r="U61" s="133"/>
    </row>
    <row r="62" spans="1:21" ht="12.75">
      <c r="A62" s="136" t="s">
        <v>45</v>
      </c>
      <c r="B62" s="134"/>
      <c r="C62" s="134"/>
      <c r="D62" s="134"/>
      <c r="G62" s="136" t="s">
        <v>74</v>
      </c>
      <c r="H62" s="134"/>
      <c r="I62" s="134"/>
      <c r="J62" s="134"/>
      <c r="L62" s="136" t="s">
        <v>20</v>
      </c>
      <c r="M62" s="134"/>
      <c r="N62" s="134"/>
      <c r="O62" s="134"/>
      <c r="R62" s="136" t="s">
        <v>38</v>
      </c>
      <c r="S62" s="134"/>
      <c r="T62" s="134"/>
      <c r="U62" s="134"/>
    </row>
    <row r="63" spans="1:18" s="80" customFormat="1" ht="24.75" customHeight="1">
      <c r="A63" s="79"/>
      <c r="G63" s="79"/>
      <c r="L63" s="79"/>
      <c r="R63" s="79"/>
    </row>
    <row r="64" spans="1:21" ht="48.75">
      <c r="A64" s="71" t="s">
        <v>21</v>
      </c>
      <c r="B64" s="72" t="s">
        <v>29</v>
      </c>
      <c r="C64" s="72" t="s">
        <v>30</v>
      </c>
      <c r="D64" s="72" t="s">
        <v>22</v>
      </c>
      <c r="E64" s="72" t="s">
        <v>23</v>
      </c>
      <c r="F64" s="72" t="s">
        <v>24</v>
      </c>
      <c r="G64" s="73" t="s">
        <v>25</v>
      </c>
      <c r="H64" s="73"/>
      <c r="I64" s="73" t="s">
        <v>31</v>
      </c>
      <c r="J64" s="73"/>
      <c r="L64" s="71" t="s">
        <v>21</v>
      </c>
      <c r="M64" s="72" t="s">
        <v>29</v>
      </c>
      <c r="N64" s="72" t="s">
        <v>30</v>
      </c>
      <c r="O64" s="72" t="s">
        <v>22</v>
      </c>
      <c r="P64" s="72" t="s">
        <v>23</v>
      </c>
      <c r="Q64" s="72" t="s">
        <v>24</v>
      </c>
      <c r="R64" s="73" t="s">
        <v>25</v>
      </c>
      <c r="S64" s="73"/>
      <c r="T64" s="73" t="s">
        <v>31</v>
      </c>
      <c r="U64" s="73"/>
    </row>
    <row r="65" spans="1:21" ht="13.5" thickBot="1">
      <c r="A65" s="68"/>
      <c r="B65" s="69"/>
      <c r="C65" s="69"/>
      <c r="D65" s="69"/>
      <c r="E65" s="69"/>
      <c r="F65" s="69"/>
      <c r="G65" s="70" t="s">
        <v>32</v>
      </c>
      <c r="H65" s="70" t="s">
        <v>33</v>
      </c>
      <c r="I65" s="70" t="s">
        <v>34</v>
      </c>
      <c r="J65" s="70" t="s">
        <v>26</v>
      </c>
      <c r="L65" s="68"/>
      <c r="M65" s="69"/>
      <c r="N65" s="69"/>
      <c r="O65" s="69"/>
      <c r="P65" s="69"/>
      <c r="Q65" s="69"/>
      <c r="R65" s="70" t="s">
        <v>32</v>
      </c>
      <c r="S65" s="70" t="s">
        <v>33</v>
      </c>
      <c r="T65" s="70" t="s">
        <v>34</v>
      </c>
      <c r="U65" s="70" t="s">
        <v>26</v>
      </c>
    </row>
    <row r="66" spans="1:21" ht="15.75" thickTop="1">
      <c r="A66" s="74">
        <v>1</v>
      </c>
      <c r="B66" s="75"/>
      <c r="C66" s="75"/>
      <c r="D66" s="77"/>
      <c r="E66" s="74"/>
      <c r="F66" s="78"/>
      <c r="G66" s="74">
        <v>-450</v>
      </c>
      <c r="H66" s="74">
        <f aca="true" t="shared" si="18" ref="H66:H75">-R66</f>
        <v>480</v>
      </c>
      <c r="I66" s="74">
        <f>IF(G66+H66&gt;10,MATCH(G66+H66,{0,20,50,90,130,170,220,270,320,370,430,500,600,750,900,1100,1300,1500,1750,2000,2250,3000,3500,4000},1)-1,"")</f>
        <v>1</v>
      </c>
      <c r="J66" s="74">
        <f>IF(G66+H66&lt;-10,MATCH(-G66-H66,{0,20,50,90,130,170,220,270,320,370,430,500,600,750,900,1100,1300,1500,1750,2000,2250,3000,3500,4000},1)-1,"")</f>
      </c>
      <c r="L66" s="74">
        <f>A66</f>
        <v>1</v>
      </c>
      <c r="M66" s="75"/>
      <c r="N66" s="75"/>
      <c r="O66" s="77"/>
      <c r="P66" s="74"/>
      <c r="Q66" s="78"/>
      <c r="R66" s="74">
        <v>-480</v>
      </c>
      <c r="S66" s="74">
        <f aca="true" t="shared" si="19" ref="S66:S75">-G66</f>
        <v>450</v>
      </c>
      <c r="T66" s="74">
        <f aca="true" t="shared" si="20" ref="T66:T75">IF(J66&gt;0,J66,"")</f>
      </c>
      <c r="U66" s="74">
        <f aca="true" t="shared" si="21" ref="U66:U75">IF(I66&gt;0,I66,"")</f>
        <v>1</v>
      </c>
    </row>
    <row r="67" spans="1:21" ht="15">
      <c r="A67" s="74">
        <f>A66+1</f>
        <v>2</v>
      </c>
      <c r="B67" s="75"/>
      <c r="C67" s="74"/>
      <c r="D67" s="77"/>
      <c r="E67" s="74"/>
      <c r="F67" s="78"/>
      <c r="G67" s="74">
        <v>-200</v>
      </c>
      <c r="H67" s="74">
        <f t="shared" si="18"/>
        <v>450</v>
      </c>
      <c r="I67" s="74">
        <f>IF(G67+H67&gt;10,MATCH(G67+H67,{0,20,50,90,130,170,220,270,320,370,430,500,600,750,900,1100,1300,1500,1750,2000,2250,3000,3500,4000},1)-1,"")</f>
        <v>6</v>
      </c>
      <c r="J67" s="74">
        <f>IF(G67+H67&lt;-10,MATCH(-G67-H67,{0,20,50,90,130,170,220,270,320,370,430,500,600,750,900,1100,1300,1500,1750,2000,2250,3000,3500,4000},1)-1,"")</f>
      </c>
      <c r="L67" s="74">
        <f aca="true" t="shared" si="22" ref="L67:L73">A67</f>
        <v>2</v>
      </c>
      <c r="M67" s="75"/>
      <c r="N67" s="74"/>
      <c r="O67" s="77"/>
      <c r="P67" s="74"/>
      <c r="Q67" s="78"/>
      <c r="R67" s="74">
        <v>-450</v>
      </c>
      <c r="S67" s="74">
        <f t="shared" si="19"/>
        <v>200</v>
      </c>
      <c r="T67" s="74">
        <f t="shared" si="20"/>
      </c>
      <c r="U67" s="74">
        <f t="shared" si="21"/>
        <v>6</v>
      </c>
    </row>
    <row r="68" spans="1:21" ht="15">
      <c r="A68" s="74">
        <f aca="true" t="shared" si="23" ref="A68:A73">A67+1</f>
        <v>3</v>
      </c>
      <c r="B68" s="75"/>
      <c r="C68" s="74"/>
      <c r="D68" s="77"/>
      <c r="E68" s="74"/>
      <c r="F68" s="78"/>
      <c r="G68" s="74">
        <v>450</v>
      </c>
      <c r="H68" s="74">
        <f t="shared" si="18"/>
        <v>-170</v>
      </c>
      <c r="I68" s="74">
        <f>IF(G68+H68&gt;10,MATCH(G68+H68,{0,20,50,90,130,170,220,270,320,370,430,500,600,750,900,1100,1300,1500,1750,2000,2250,3000,3500,4000},1)-1,"")</f>
        <v>7</v>
      </c>
      <c r="J68" s="74">
        <f>IF(G68+H68&lt;-10,MATCH(-G68-H68,{0,20,50,90,130,170,220,270,320,370,430,500,600,750,900,1100,1300,1500,1750,2000,2250,3000,3500,4000},1)-1,"")</f>
      </c>
      <c r="L68" s="74">
        <f t="shared" si="22"/>
        <v>3</v>
      </c>
      <c r="M68" s="75"/>
      <c r="N68" s="74"/>
      <c r="O68" s="77"/>
      <c r="P68" s="74"/>
      <c r="Q68" s="78"/>
      <c r="R68" s="74">
        <v>170</v>
      </c>
      <c r="S68" s="74">
        <f t="shared" si="19"/>
        <v>-450</v>
      </c>
      <c r="T68" s="74">
        <f t="shared" si="20"/>
      </c>
      <c r="U68" s="74">
        <f t="shared" si="21"/>
        <v>7</v>
      </c>
    </row>
    <row r="69" spans="1:21" ht="15">
      <c r="A69" s="74">
        <f t="shared" si="23"/>
        <v>4</v>
      </c>
      <c r="B69" s="75"/>
      <c r="C69" s="74"/>
      <c r="D69" s="77"/>
      <c r="E69" s="74"/>
      <c r="F69" s="78"/>
      <c r="G69" s="74">
        <v>-110</v>
      </c>
      <c r="H69" s="74">
        <f t="shared" si="18"/>
        <v>600</v>
      </c>
      <c r="I69" s="74">
        <f>IF(G69+H69&gt;10,MATCH(G69+H69,{0,20,50,90,130,170,220,270,320,370,430,500,600,750,900,1100,1300,1500,1750,2000,2250,3000,3500,4000},1)-1,"")</f>
        <v>10</v>
      </c>
      <c r="J69" s="74">
        <f>IF(G69+H69&lt;-10,MATCH(-G69-H69,{0,20,50,90,130,170,220,270,320,370,430,500,600,750,900,1100,1300,1500,1750,2000,2250,3000,3500,4000},1)-1,"")</f>
      </c>
      <c r="L69" s="74">
        <f t="shared" si="22"/>
        <v>4</v>
      </c>
      <c r="M69" s="75"/>
      <c r="N69" s="74"/>
      <c r="O69" s="77"/>
      <c r="P69" s="74"/>
      <c r="Q69" s="78"/>
      <c r="R69" s="74">
        <v>-600</v>
      </c>
      <c r="S69" s="74">
        <f t="shared" si="19"/>
        <v>110</v>
      </c>
      <c r="T69" s="74">
        <f t="shared" si="20"/>
      </c>
      <c r="U69" s="74">
        <f t="shared" si="21"/>
        <v>10</v>
      </c>
    </row>
    <row r="70" spans="1:21" ht="15">
      <c r="A70" s="74">
        <f t="shared" si="23"/>
        <v>5</v>
      </c>
      <c r="B70" s="75"/>
      <c r="C70" s="75"/>
      <c r="D70" s="77"/>
      <c r="E70" s="74"/>
      <c r="F70" s="78"/>
      <c r="G70" s="74">
        <v>-420</v>
      </c>
      <c r="H70" s="74">
        <f t="shared" si="18"/>
        <v>460</v>
      </c>
      <c r="I70" s="74">
        <f>IF(G70+H70&gt;10,MATCH(G70+H70,{0,20,50,90,130,170,220,270,320,370,430,500,600,750,900,1100,1300,1500,1750,2000,2250,3000,3500,4000},1)-1,"")</f>
        <v>1</v>
      </c>
      <c r="J70" s="74">
        <f>IF(G70+H70&lt;-10,MATCH(-G70-H70,{0,20,50,90,130,170,220,270,320,370,430,500,600,750,900,1100,1300,1500,1750,2000,2250,3000,3500,4000},1)-1,"")</f>
      </c>
      <c r="L70" s="74">
        <f t="shared" si="22"/>
        <v>5</v>
      </c>
      <c r="M70" s="75"/>
      <c r="N70" s="75"/>
      <c r="O70" s="76"/>
      <c r="P70" s="74"/>
      <c r="Q70" s="78"/>
      <c r="R70" s="74">
        <v>-460</v>
      </c>
      <c r="S70" s="74">
        <f t="shared" si="19"/>
        <v>420</v>
      </c>
      <c r="T70" s="74">
        <f t="shared" si="20"/>
      </c>
      <c r="U70" s="74">
        <f t="shared" si="21"/>
        <v>1</v>
      </c>
    </row>
    <row r="71" spans="1:21" ht="15">
      <c r="A71" s="74">
        <f t="shared" si="23"/>
        <v>6</v>
      </c>
      <c r="B71" s="75"/>
      <c r="C71" s="74"/>
      <c r="D71" s="74"/>
      <c r="E71" s="74"/>
      <c r="F71" s="78"/>
      <c r="G71" s="74">
        <v>450</v>
      </c>
      <c r="H71" s="74">
        <f t="shared" si="18"/>
        <v>-450</v>
      </c>
      <c r="I71" s="74">
        <f>IF(G71+H71&gt;10,MATCH(G71+H71,{0,20,50,90,130,170,220,270,320,370,430,500,600,750,900,1100,1300,1500,1750,2000,2250,3000,3500,4000},1)-1,"")</f>
      </c>
      <c r="J71" s="74">
        <f>IF(G71+H71&lt;-10,MATCH(-G71-H71,{0,20,50,90,130,170,220,270,320,370,430,500,600,750,900,1100,1300,1500,1750,2000,2250,3000,3500,4000},1)-1,"")</f>
      </c>
      <c r="L71" s="74">
        <f t="shared" si="22"/>
        <v>6</v>
      </c>
      <c r="M71" s="75"/>
      <c r="N71" s="74"/>
      <c r="O71" s="77"/>
      <c r="P71" s="74"/>
      <c r="Q71" s="78"/>
      <c r="R71" s="74">
        <v>450</v>
      </c>
      <c r="S71" s="74">
        <f t="shared" si="19"/>
        <v>-450</v>
      </c>
      <c r="T71" s="74">
        <f t="shared" si="20"/>
      </c>
      <c r="U71" s="74">
        <f t="shared" si="21"/>
      </c>
    </row>
    <row r="72" spans="1:21" ht="15">
      <c r="A72" s="74">
        <f t="shared" si="23"/>
        <v>7</v>
      </c>
      <c r="B72" s="75"/>
      <c r="C72" s="75"/>
      <c r="D72" s="77"/>
      <c r="E72" s="74"/>
      <c r="F72" s="78"/>
      <c r="G72" s="74">
        <v>150</v>
      </c>
      <c r="H72" s="74">
        <f t="shared" si="18"/>
        <v>-130</v>
      </c>
      <c r="I72" s="74">
        <f>IF(G72+H72&gt;10,MATCH(G72+H72,{0,20,50,90,130,170,220,270,320,370,430,500,600,750,900,1100,1300,1500,1750,2000,2250,3000,3500,4000},1)-1,"")</f>
        <v>1</v>
      </c>
      <c r="J72" s="74">
        <f>IF(G72+H72&lt;-10,MATCH(-G72-H72,{0,20,50,90,130,170,220,270,320,370,430,500,600,750,900,1100,1300,1500,1750,2000,2250,3000,3500,4000},1)-1,"")</f>
      </c>
      <c r="L72" s="74">
        <f t="shared" si="22"/>
        <v>7</v>
      </c>
      <c r="M72" s="75"/>
      <c r="N72" s="75"/>
      <c r="O72" s="76"/>
      <c r="P72" s="74"/>
      <c r="Q72" s="78"/>
      <c r="R72" s="74">
        <v>130</v>
      </c>
      <c r="S72" s="74">
        <f t="shared" si="19"/>
        <v>-150</v>
      </c>
      <c r="T72" s="74">
        <f t="shared" si="20"/>
      </c>
      <c r="U72" s="74">
        <f t="shared" si="21"/>
        <v>1</v>
      </c>
    </row>
    <row r="73" spans="1:21" ht="15">
      <c r="A73" s="74">
        <f t="shared" si="23"/>
        <v>8</v>
      </c>
      <c r="B73" s="75"/>
      <c r="C73" s="74"/>
      <c r="D73" s="74"/>
      <c r="E73" s="74"/>
      <c r="F73" s="78"/>
      <c r="G73" s="74">
        <v>980</v>
      </c>
      <c r="H73" s="74">
        <f t="shared" si="18"/>
        <v>-800</v>
      </c>
      <c r="I73" s="74">
        <f>IF(G73+H73&gt;10,MATCH(G73+H73,{0,20,50,90,130,170,220,270,320,370,430,500,600,750,900,1100,1300,1500,1750,2000,2250,3000,3500,4000},1)-1,"")</f>
        <v>5</v>
      </c>
      <c r="J73" s="74">
        <f>IF(G73+H73&lt;-10,MATCH(-G73-H73,{0,20,50,90,130,170,220,270,320,370,430,500,600,750,900,1100,1300,1500,1750,2000,2250,3000,3500,4000},1)-1,"")</f>
      </c>
      <c r="L73" s="74">
        <f t="shared" si="22"/>
        <v>8</v>
      </c>
      <c r="M73" s="75"/>
      <c r="N73" s="74"/>
      <c r="O73" s="77"/>
      <c r="P73" s="74"/>
      <c r="Q73" s="78"/>
      <c r="R73" s="74">
        <v>800</v>
      </c>
      <c r="S73" s="74">
        <f t="shared" si="19"/>
        <v>-980</v>
      </c>
      <c r="T73" s="74">
        <f t="shared" si="20"/>
      </c>
      <c r="U73" s="74">
        <f t="shared" si="21"/>
        <v>5</v>
      </c>
    </row>
    <row r="74" spans="1:21" ht="15">
      <c r="A74" s="74"/>
      <c r="B74" s="75"/>
      <c r="C74" s="74"/>
      <c r="D74" s="77"/>
      <c r="E74" s="74"/>
      <c r="F74" s="78"/>
      <c r="G74" s="74"/>
      <c r="H74" s="74">
        <f t="shared" si="18"/>
        <v>0</v>
      </c>
      <c r="I74" s="74">
        <f>IF(G74+H74&gt;10,MATCH(G74+H74,{0,20,50,90,130,170,220,270,320,370,430,500,600,750,900,1100,1300,1500,1750,2000,2250,3000,3500,4000},1)-1,"")</f>
      </c>
      <c r="J74" s="74">
        <f>IF(G74+H74&lt;-10,MATCH(-G74-H74,{0,20,50,90,130,170,220,270,320,370,430,500,600,750,900,1100,1300,1500,1750,2000,2250,3000,3500,4000},1)-1,"")</f>
      </c>
      <c r="L74" s="74"/>
      <c r="M74" s="75"/>
      <c r="N74" s="74"/>
      <c r="O74" s="77"/>
      <c r="P74" s="74"/>
      <c r="Q74" s="78"/>
      <c r="R74" s="74"/>
      <c r="S74" s="74">
        <f t="shared" si="19"/>
        <v>0</v>
      </c>
      <c r="T74" s="74">
        <f t="shared" si="20"/>
      </c>
      <c r="U74" s="74">
        <f t="shared" si="21"/>
      </c>
    </row>
    <row r="75" spans="1:21" ht="15">
      <c r="A75" s="74"/>
      <c r="B75" s="75"/>
      <c r="C75" s="74"/>
      <c r="D75" s="77"/>
      <c r="E75" s="74"/>
      <c r="F75" s="78"/>
      <c r="G75" s="74"/>
      <c r="H75" s="74">
        <f t="shared" si="18"/>
        <v>0</v>
      </c>
      <c r="I75" s="74">
        <f>IF(G75+H75&gt;10,MATCH(G75+H75,{0,20,50,90,130,170,220,270,320,370,430,500,600,750,900,1100,1300,1500,1750,2000,2250,3000,3500,4000},1)-1,"")</f>
      </c>
      <c r="J75" s="74">
        <f>IF(G75+H75&lt;-10,MATCH(-G75-H75,{0,20,50,90,130,170,220,270,320,370,430,500,600,750,900,1100,1300,1500,1750,2000,2250,3000,3500,4000},1)-1,"")</f>
      </c>
      <c r="L75" s="74"/>
      <c r="M75" s="75"/>
      <c r="N75" s="74"/>
      <c r="O75" s="77"/>
      <c r="P75" s="74"/>
      <c r="Q75" s="78"/>
      <c r="R75" s="74"/>
      <c r="S75" s="74">
        <f t="shared" si="19"/>
        <v>0</v>
      </c>
      <c r="T75" s="74">
        <f t="shared" si="20"/>
      </c>
      <c r="U75" s="74">
        <f t="shared" si="21"/>
      </c>
    </row>
    <row r="76" spans="9:21" ht="14.25">
      <c r="I76" s="74">
        <f>SUM(I66:I75)</f>
        <v>31</v>
      </c>
      <c r="J76" s="74">
        <f>SUM(J66:J75)</f>
        <v>0</v>
      </c>
      <c r="T76" s="74">
        <f>IF(J76&gt;0,J76,"")</f>
      </c>
      <c r="U76" s="74">
        <f>IF(I76&gt;0,I76,"")</f>
        <v>31</v>
      </c>
    </row>
    <row r="77" ht="34.5" customHeight="1"/>
    <row r="78" spans="2:19" s="39" customFormat="1" ht="18">
      <c r="B78" s="131" t="str">
        <f>Таблица!B5</f>
        <v>Рыбакин?</v>
      </c>
      <c r="C78" s="132"/>
      <c r="D78" s="132"/>
      <c r="E78" s="67">
        <f>MATCH(I95-J95,{-1000,-38,-30,-25,-20,-16,-12,-9,-6,-3,0,1,4,7,10,13,17,21,26,31,39},1)-1</f>
        <v>20</v>
      </c>
      <c r="F78" s="67">
        <f>MATCH(J95-I95,{-1000,-38,-30,-25,-20,-16,-12,-9,-6,-3,0,1,4,7,10,13,17,21,26,31,39},1)-1</f>
        <v>0</v>
      </c>
      <c r="H78" s="131" t="str">
        <f>Таблица!B15</f>
        <v>Никак</v>
      </c>
      <c r="I78" s="132"/>
      <c r="J78" s="132"/>
      <c r="M78" s="66" t="str">
        <f>H78</f>
        <v>Никак</v>
      </c>
      <c r="P78" s="67">
        <f>F78</f>
        <v>0</v>
      </c>
      <c r="Q78" s="67">
        <f>E78</f>
        <v>20</v>
      </c>
      <c r="S78" s="66" t="str">
        <f>B78</f>
        <v>Рыбакин?</v>
      </c>
    </row>
    <row r="79" spans="1:18" ht="12.75">
      <c r="A79" s="3"/>
      <c r="B79" s="132"/>
      <c r="C79" s="132"/>
      <c r="D79" s="132"/>
      <c r="G79" s="3"/>
      <c r="H79" s="132"/>
      <c r="I79" s="132"/>
      <c r="J79" s="132"/>
      <c r="L79" s="3"/>
      <c r="R79" s="3"/>
    </row>
    <row r="80" spans="1:21" ht="12.75">
      <c r="A80" s="135" t="s">
        <v>44</v>
      </c>
      <c r="B80" s="133"/>
      <c r="C80" s="133"/>
      <c r="D80" s="133"/>
      <c r="G80" s="135" t="s">
        <v>6</v>
      </c>
      <c r="H80" s="133"/>
      <c r="I80" s="133"/>
      <c r="J80" s="133"/>
      <c r="L80" s="135" t="s">
        <v>35</v>
      </c>
      <c r="M80" s="133"/>
      <c r="N80" s="133"/>
      <c r="O80" s="133"/>
      <c r="R80" s="135" t="s">
        <v>18</v>
      </c>
      <c r="S80" s="133"/>
      <c r="T80" s="133"/>
      <c r="U80" s="133"/>
    </row>
    <row r="81" spans="1:21" ht="12.75">
      <c r="A81" s="136" t="s">
        <v>45</v>
      </c>
      <c r="B81" s="134"/>
      <c r="C81" s="134"/>
      <c r="D81" s="134"/>
      <c r="G81" s="136" t="s">
        <v>9</v>
      </c>
      <c r="H81" s="134"/>
      <c r="I81" s="134"/>
      <c r="J81" s="134"/>
      <c r="L81" s="136" t="s">
        <v>55</v>
      </c>
      <c r="M81" s="134"/>
      <c r="N81" s="134"/>
      <c r="O81" s="134"/>
      <c r="R81" s="136" t="s">
        <v>38</v>
      </c>
      <c r="S81" s="134"/>
      <c r="T81" s="134"/>
      <c r="U81" s="134"/>
    </row>
    <row r="82" spans="1:18" s="80" customFormat="1" ht="24.75" customHeight="1">
      <c r="A82" s="79"/>
      <c r="G82" s="79"/>
      <c r="L82" s="79"/>
      <c r="R82" s="79"/>
    </row>
    <row r="83" spans="1:21" ht="48.75">
      <c r="A83" s="71" t="s">
        <v>21</v>
      </c>
      <c r="B83" s="72" t="s">
        <v>29</v>
      </c>
      <c r="C83" s="72" t="s">
        <v>30</v>
      </c>
      <c r="D83" s="72" t="s">
        <v>22</v>
      </c>
      <c r="E83" s="72" t="s">
        <v>23</v>
      </c>
      <c r="F83" s="72" t="s">
        <v>24</v>
      </c>
      <c r="G83" s="73" t="s">
        <v>25</v>
      </c>
      <c r="H83" s="73"/>
      <c r="I83" s="73" t="s">
        <v>31</v>
      </c>
      <c r="J83" s="73"/>
      <c r="L83" s="71" t="s">
        <v>21</v>
      </c>
      <c r="M83" s="72" t="s">
        <v>29</v>
      </c>
      <c r="N83" s="72" t="s">
        <v>30</v>
      </c>
      <c r="O83" s="72" t="s">
        <v>22</v>
      </c>
      <c r="P83" s="72" t="s">
        <v>23</v>
      </c>
      <c r="Q83" s="72" t="s">
        <v>24</v>
      </c>
      <c r="R83" s="73" t="s">
        <v>25</v>
      </c>
      <c r="S83" s="73"/>
      <c r="T83" s="73" t="s">
        <v>31</v>
      </c>
      <c r="U83" s="73"/>
    </row>
    <row r="84" spans="1:21" ht="13.5" thickBot="1">
      <c r="A84" s="68"/>
      <c r="B84" s="69"/>
      <c r="C84" s="69"/>
      <c r="D84" s="69"/>
      <c r="E84" s="69"/>
      <c r="F84" s="69"/>
      <c r="G84" s="70" t="s">
        <v>32</v>
      </c>
      <c r="H84" s="70" t="s">
        <v>33</v>
      </c>
      <c r="I84" s="70" t="s">
        <v>34</v>
      </c>
      <c r="J84" s="70" t="s">
        <v>26</v>
      </c>
      <c r="L84" s="68"/>
      <c r="M84" s="69"/>
      <c r="N84" s="69"/>
      <c r="O84" s="69"/>
      <c r="P84" s="69"/>
      <c r="Q84" s="69"/>
      <c r="R84" s="70" t="s">
        <v>32</v>
      </c>
      <c r="S84" s="70" t="s">
        <v>33</v>
      </c>
      <c r="T84" s="70" t="s">
        <v>34</v>
      </c>
      <c r="U84" s="70" t="s">
        <v>26</v>
      </c>
    </row>
    <row r="85" spans="1:21" ht="15.75" thickTop="1">
      <c r="A85" s="74">
        <v>1</v>
      </c>
      <c r="B85" s="75"/>
      <c r="C85" s="75"/>
      <c r="D85" s="77"/>
      <c r="E85" s="74"/>
      <c r="F85" s="78"/>
      <c r="G85" s="74">
        <v>450</v>
      </c>
      <c r="H85" s="74">
        <f aca="true" t="shared" si="24" ref="H85:H94">-R85</f>
        <v>-450</v>
      </c>
      <c r="I85" s="74">
        <f>IF(G85+H85&gt;10,MATCH(G85+H85,{0,20,50,90,130,170,220,270,320,370,430,500,600,750,900,1100,1300,1500,1750,2000,2250,3000,3500,4000},1)-1,"")</f>
      </c>
      <c r="J85" s="74">
        <f>IF(G85+H85&lt;-10,MATCH(-G85-H85,{0,20,50,90,130,170,220,270,320,370,430,500,600,750,900,1100,1300,1500,1750,2000,2250,3000,3500,4000},1)-1,"")</f>
      </c>
      <c r="L85" s="74">
        <f>A85</f>
        <v>1</v>
      </c>
      <c r="M85" s="75"/>
      <c r="N85" s="75"/>
      <c r="O85" s="77"/>
      <c r="P85" s="74"/>
      <c r="Q85" s="78"/>
      <c r="R85" s="74">
        <v>450</v>
      </c>
      <c r="S85" s="74">
        <f aca="true" t="shared" si="25" ref="S85:S94">-G85</f>
        <v>-450</v>
      </c>
      <c r="T85" s="74">
        <f aca="true" t="shared" si="26" ref="T85:T94">IF(J85&gt;0,J85,"")</f>
      </c>
      <c r="U85" s="74">
        <f aca="true" t="shared" si="27" ref="U85:U94">IF(I85&gt;0,I85,"")</f>
      </c>
    </row>
    <row r="86" spans="1:21" ht="15">
      <c r="A86" s="74">
        <f>A85+1</f>
        <v>2</v>
      </c>
      <c r="B86" s="75"/>
      <c r="C86" s="74"/>
      <c r="D86" s="77"/>
      <c r="E86" s="74"/>
      <c r="F86" s="78"/>
      <c r="G86" s="74">
        <v>50</v>
      </c>
      <c r="H86" s="74">
        <f t="shared" si="24"/>
        <v>400</v>
      </c>
      <c r="I86" s="74">
        <f>IF(G86+H86&gt;10,MATCH(G86+H86,{0,20,50,90,130,170,220,270,320,370,430,500,600,750,900,1100,1300,1500,1750,2000,2250,3000,3500,4000},1)-1,"")</f>
        <v>10</v>
      </c>
      <c r="J86" s="74">
        <f>IF(G86+H86&lt;-10,MATCH(-G86-H86,{0,20,50,90,130,170,220,270,320,370,430,500,600,750,900,1100,1300,1500,1750,2000,2250,3000,3500,4000},1)-1,"")</f>
      </c>
      <c r="L86" s="74">
        <f aca="true" t="shared" si="28" ref="L86:L92">A86</f>
        <v>2</v>
      </c>
      <c r="M86" s="75"/>
      <c r="N86" s="74"/>
      <c r="O86" s="77"/>
      <c r="P86" s="74"/>
      <c r="Q86" s="78"/>
      <c r="R86" s="74">
        <v>-400</v>
      </c>
      <c r="S86" s="74">
        <f t="shared" si="25"/>
        <v>-50</v>
      </c>
      <c r="T86" s="74">
        <f t="shared" si="26"/>
      </c>
      <c r="U86" s="74">
        <f t="shared" si="27"/>
        <v>10</v>
      </c>
    </row>
    <row r="87" spans="1:21" ht="15">
      <c r="A87" s="74">
        <f aca="true" t="shared" si="29" ref="A87:A92">A86+1</f>
        <v>3</v>
      </c>
      <c r="B87" s="75"/>
      <c r="C87" s="74"/>
      <c r="D87" s="77"/>
      <c r="E87" s="74"/>
      <c r="F87" s="78"/>
      <c r="G87" s="74">
        <v>200</v>
      </c>
      <c r="H87" s="74">
        <f t="shared" si="24"/>
        <v>100</v>
      </c>
      <c r="I87" s="74">
        <f>IF(G87+H87&gt;10,MATCH(G87+H87,{0,20,50,90,130,170,220,270,320,370,430,500,600,750,900,1100,1300,1500,1750,2000,2250,3000,3500,4000},1)-1,"")</f>
        <v>7</v>
      </c>
      <c r="J87" s="74">
        <f>IF(G87+H87&lt;-10,MATCH(-G87-H87,{0,20,50,90,130,170,220,270,320,370,430,500,600,750,900,1100,1300,1500,1750,2000,2250,3000,3500,4000},1)-1,"")</f>
      </c>
      <c r="L87" s="74">
        <f t="shared" si="28"/>
        <v>3</v>
      </c>
      <c r="M87" s="75"/>
      <c r="N87" s="74"/>
      <c r="O87" s="77"/>
      <c r="P87" s="74"/>
      <c r="Q87" s="78"/>
      <c r="R87" s="74">
        <v>-100</v>
      </c>
      <c r="S87" s="74">
        <f t="shared" si="25"/>
        <v>-200</v>
      </c>
      <c r="T87" s="74">
        <f t="shared" si="26"/>
      </c>
      <c r="U87" s="74">
        <f t="shared" si="27"/>
        <v>7</v>
      </c>
    </row>
    <row r="88" spans="1:21" ht="15">
      <c r="A88" s="74">
        <f t="shared" si="29"/>
        <v>4</v>
      </c>
      <c r="B88" s="75"/>
      <c r="C88" s="74"/>
      <c r="D88" s="77"/>
      <c r="E88" s="74"/>
      <c r="F88" s="78"/>
      <c r="G88" s="74">
        <v>200</v>
      </c>
      <c r="H88" s="74">
        <f t="shared" si="24"/>
        <v>140</v>
      </c>
      <c r="I88" s="74">
        <f>IF(G88+H88&gt;10,MATCH(G88+H88,{0,20,50,90,130,170,220,270,320,370,430,500,600,750,900,1100,1300,1500,1750,2000,2250,3000,3500,4000},1)-1,"")</f>
        <v>8</v>
      </c>
      <c r="J88" s="74">
        <f>IF(G88+H88&lt;-10,MATCH(-G88-H88,{0,20,50,90,130,170,220,270,320,370,430,500,600,750,900,1100,1300,1500,1750,2000,2250,3000,3500,4000},1)-1,"")</f>
      </c>
      <c r="L88" s="74">
        <f t="shared" si="28"/>
        <v>4</v>
      </c>
      <c r="M88" s="75"/>
      <c r="N88" s="74"/>
      <c r="O88" s="77"/>
      <c r="P88" s="74"/>
      <c r="Q88" s="78"/>
      <c r="R88" s="74">
        <v>-140</v>
      </c>
      <c r="S88" s="74">
        <f t="shared" si="25"/>
        <v>-200</v>
      </c>
      <c r="T88" s="74">
        <f t="shared" si="26"/>
      </c>
      <c r="U88" s="74">
        <f t="shared" si="27"/>
        <v>8</v>
      </c>
    </row>
    <row r="89" spans="1:21" ht="15">
      <c r="A89" s="74">
        <f t="shared" si="29"/>
        <v>5</v>
      </c>
      <c r="B89" s="75"/>
      <c r="C89" s="75"/>
      <c r="D89" s="77"/>
      <c r="E89" s="74"/>
      <c r="F89" s="78"/>
      <c r="G89" s="74">
        <v>1370</v>
      </c>
      <c r="H89" s="74">
        <f t="shared" si="24"/>
        <v>-510</v>
      </c>
      <c r="I89" s="74">
        <f>IF(G89+H89&gt;10,MATCH(G89+H89,{0,20,50,90,130,170,220,270,320,370,430,500,600,750,900,1100,1300,1500,1750,2000,2250,3000,3500,4000},1)-1,"")</f>
        <v>13</v>
      </c>
      <c r="J89" s="74">
        <f>IF(G89+H89&lt;-10,MATCH(-G89-H89,{0,20,50,90,130,170,220,270,320,370,430,500,600,750,900,1100,1300,1500,1750,2000,2250,3000,3500,4000},1)-1,"")</f>
      </c>
      <c r="L89" s="74">
        <f t="shared" si="28"/>
        <v>5</v>
      </c>
      <c r="M89" s="75"/>
      <c r="N89" s="75"/>
      <c r="O89" s="76"/>
      <c r="P89" s="74"/>
      <c r="Q89" s="78"/>
      <c r="R89" s="74">
        <v>510</v>
      </c>
      <c r="S89" s="74">
        <f t="shared" si="25"/>
        <v>-1370</v>
      </c>
      <c r="T89" s="74">
        <f t="shared" si="26"/>
      </c>
      <c r="U89" s="74">
        <f t="shared" si="27"/>
        <v>13</v>
      </c>
    </row>
    <row r="90" spans="1:21" ht="15">
      <c r="A90" s="74">
        <f t="shared" si="29"/>
        <v>6</v>
      </c>
      <c r="B90" s="75"/>
      <c r="C90" s="74"/>
      <c r="D90" s="74"/>
      <c r="E90" s="74"/>
      <c r="F90" s="78"/>
      <c r="G90" s="74">
        <v>200</v>
      </c>
      <c r="H90" s="74">
        <f t="shared" si="24"/>
        <v>-170</v>
      </c>
      <c r="I90" s="74">
        <f>IF(G90+H90&gt;10,MATCH(G90+H90,{0,20,50,90,130,170,220,270,320,370,430,500,600,750,900,1100,1300,1500,1750,2000,2250,3000,3500,4000},1)-1,"")</f>
        <v>1</v>
      </c>
      <c r="J90" s="74">
        <f>IF(G90+H90&lt;-10,MATCH(-G90-H90,{0,20,50,90,130,170,220,270,320,370,430,500,600,750,900,1100,1300,1500,1750,2000,2250,3000,3500,4000},1)-1,"")</f>
      </c>
      <c r="L90" s="74">
        <f t="shared" si="28"/>
        <v>6</v>
      </c>
      <c r="M90" s="75"/>
      <c r="N90" s="74"/>
      <c r="O90" s="77"/>
      <c r="P90" s="74"/>
      <c r="Q90" s="78"/>
      <c r="R90" s="74">
        <v>170</v>
      </c>
      <c r="S90" s="74">
        <f t="shared" si="25"/>
        <v>-200</v>
      </c>
      <c r="T90" s="74">
        <f t="shared" si="26"/>
      </c>
      <c r="U90" s="74">
        <f t="shared" si="27"/>
        <v>1</v>
      </c>
    </row>
    <row r="91" spans="1:21" ht="15">
      <c r="A91" s="74">
        <f t="shared" si="29"/>
        <v>7</v>
      </c>
      <c r="B91" s="75"/>
      <c r="C91" s="75"/>
      <c r="D91" s="77"/>
      <c r="E91" s="74"/>
      <c r="F91" s="78"/>
      <c r="G91" s="74">
        <v>140</v>
      </c>
      <c r="H91" s="74">
        <f t="shared" si="24"/>
        <v>200</v>
      </c>
      <c r="I91" s="74">
        <f>IF(G91+H91&gt;10,MATCH(G91+H91,{0,20,50,90,130,170,220,270,320,370,430,500,600,750,900,1100,1300,1500,1750,2000,2250,3000,3500,4000},1)-1,"")</f>
        <v>8</v>
      </c>
      <c r="J91" s="74">
        <f>IF(G91+H91&lt;-10,MATCH(-G91-H91,{0,20,50,90,130,170,220,270,320,370,430,500,600,750,900,1100,1300,1500,1750,2000,2250,3000,3500,4000},1)-1,"")</f>
      </c>
      <c r="L91" s="74">
        <f t="shared" si="28"/>
        <v>7</v>
      </c>
      <c r="M91" s="75"/>
      <c r="N91" s="75"/>
      <c r="O91" s="76"/>
      <c r="P91" s="74"/>
      <c r="Q91" s="78"/>
      <c r="R91" s="74">
        <v>-200</v>
      </c>
      <c r="S91" s="74">
        <f t="shared" si="25"/>
        <v>-140</v>
      </c>
      <c r="T91" s="74">
        <f t="shared" si="26"/>
      </c>
      <c r="U91" s="74">
        <f t="shared" si="27"/>
        <v>8</v>
      </c>
    </row>
    <row r="92" spans="1:21" ht="15">
      <c r="A92" s="74">
        <f t="shared" si="29"/>
        <v>8</v>
      </c>
      <c r="B92" s="75"/>
      <c r="C92" s="74"/>
      <c r="D92" s="74"/>
      <c r="E92" s="74"/>
      <c r="F92" s="78"/>
      <c r="G92" s="74">
        <v>-100</v>
      </c>
      <c r="H92" s="74">
        <f t="shared" si="24"/>
        <v>50</v>
      </c>
      <c r="I92" s="74">
        <f>IF(G92+H92&gt;10,MATCH(G92+H92,{0,20,50,90,130,170,220,270,320,370,430,500,600,750,900,1100,1300,1500,1750,2000,2250,3000,3500,4000},1)-1,"")</f>
      </c>
      <c r="J92" s="74">
        <f>IF(G92+H92&lt;-10,MATCH(-G92-H92,{0,20,50,90,130,170,220,270,320,370,430,500,600,750,900,1100,1300,1500,1750,2000,2250,3000,3500,4000},1)-1,"")</f>
        <v>2</v>
      </c>
      <c r="L92" s="74">
        <f t="shared" si="28"/>
        <v>8</v>
      </c>
      <c r="M92" s="75"/>
      <c r="N92" s="74"/>
      <c r="O92" s="77"/>
      <c r="P92" s="74"/>
      <c r="Q92" s="78"/>
      <c r="R92" s="74">
        <v>-50</v>
      </c>
      <c r="S92" s="74">
        <f t="shared" si="25"/>
        <v>100</v>
      </c>
      <c r="T92" s="74">
        <f t="shared" si="26"/>
        <v>2</v>
      </c>
      <c r="U92" s="74">
        <f t="shared" si="27"/>
      </c>
    </row>
    <row r="93" spans="1:21" ht="15">
      <c r="A93" s="74"/>
      <c r="B93" s="75"/>
      <c r="C93" s="74"/>
      <c r="D93" s="77"/>
      <c r="E93" s="74"/>
      <c r="F93" s="78"/>
      <c r="G93" s="74"/>
      <c r="H93" s="74">
        <f t="shared" si="24"/>
        <v>0</v>
      </c>
      <c r="I93" s="74">
        <f>IF(G93+H93&gt;10,MATCH(G93+H93,{0,20,50,90,130,170,220,270,320,370,430,500,600,750,900,1100,1300,1500,1750,2000,2250,3000,3500,4000},1)-1,"")</f>
      </c>
      <c r="J93" s="74">
        <f>IF(G93+H93&lt;-10,MATCH(-G93-H93,{0,20,50,90,130,170,220,270,320,370,430,500,600,750,900,1100,1300,1500,1750,2000,2250,3000,3500,4000},1)-1,"")</f>
      </c>
      <c r="L93" s="74"/>
      <c r="M93" s="75"/>
      <c r="N93" s="74"/>
      <c r="O93" s="77"/>
      <c r="P93" s="74"/>
      <c r="Q93" s="78"/>
      <c r="R93" s="74"/>
      <c r="S93" s="74">
        <f t="shared" si="25"/>
        <v>0</v>
      </c>
      <c r="T93" s="74">
        <f t="shared" si="26"/>
      </c>
      <c r="U93" s="74">
        <f t="shared" si="27"/>
      </c>
    </row>
    <row r="94" spans="1:21" ht="15">
      <c r="A94" s="74"/>
      <c r="B94" s="75"/>
      <c r="C94" s="74"/>
      <c r="D94" s="77"/>
      <c r="E94" s="74"/>
      <c r="F94" s="78"/>
      <c r="G94" s="74"/>
      <c r="H94" s="74">
        <f t="shared" si="24"/>
        <v>0</v>
      </c>
      <c r="I94" s="74">
        <f>IF(G94+H94&gt;10,MATCH(G94+H94,{0,20,50,90,130,170,220,270,320,370,430,500,600,750,900,1100,1300,1500,1750,2000,2250,3000,3500,4000},1)-1,"")</f>
      </c>
      <c r="J94" s="74">
        <f>IF(G94+H94&lt;-10,MATCH(-G94-H94,{0,20,50,90,130,170,220,270,320,370,430,500,600,750,900,1100,1300,1500,1750,2000,2250,3000,3500,4000},1)-1,"")</f>
      </c>
      <c r="L94" s="74"/>
      <c r="M94" s="75"/>
      <c r="N94" s="74"/>
      <c r="O94" s="77"/>
      <c r="P94" s="74"/>
      <c r="Q94" s="78"/>
      <c r="R94" s="74"/>
      <c r="S94" s="74">
        <f t="shared" si="25"/>
        <v>0</v>
      </c>
      <c r="T94" s="74">
        <f t="shared" si="26"/>
      </c>
      <c r="U94" s="74">
        <f t="shared" si="27"/>
      </c>
    </row>
    <row r="95" spans="1:21" ht="14.25">
      <c r="A95" s="81"/>
      <c r="B95" s="81"/>
      <c r="C95" s="82"/>
      <c r="D95" s="81"/>
      <c r="E95" s="81"/>
      <c r="F95" s="81"/>
      <c r="G95" s="81"/>
      <c r="H95" s="81"/>
      <c r="I95" s="74">
        <f>SUM(I85:I94)</f>
        <v>47</v>
      </c>
      <c r="J95" s="74">
        <f>SUM(J85:J94)</f>
        <v>2</v>
      </c>
      <c r="L95" s="81"/>
      <c r="M95" s="81"/>
      <c r="N95" s="82"/>
      <c r="O95" s="82"/>
      <c r="P95" s="82"/>
      <c r="Q95" s="82"/>
      <c r="R95" s="82"/>
      <c r="S95" s="82"/>
      <c r="T95" s="74">
        <f>IF(J95&gt;0,J95,"")</f>
        <v>2</v>
      </c>
      <c r="U95" s="74">
        <f>IF(I95&gt;0,I95,"")</f>
        <v>47</v>
      </c>
    </row>
    <row r="96" ht="34.5" customHeight="1"/>
    <row r="97" spans="2:19" s="39" customFormat="1" ht="18">
      <c r="B97" s="131" t="str">
        <f>Таблица!B7</f>
        <v>Корейский Лесоруб</v>
      </c>
      <c r="C97" s="132"/>
      <c r="D97" s="132"/>
      <c r="E97" s="67">
        <f>MATCH(I114-J114,{-1000,-38,-30,-25,-20,-16,-12,-9,-6,-3,0,1,4,7,10,13,17,21,26,31,39},1)-1</f>
        <v>12</v>
      </c>
      <c r="F97" s="67">
        <f>MATCH(J114-I114,{-1000,-38,-30,-25,-20,-16,-12,-9,-6,-3,0,1,4,7,10,13,17,21,26,31,39},1)-1</f>
        <v>8</v>
      </c>
      <c r="H97" s="131" t="str">
        <f>Таблица!B9</f>
        <v>Cream Team</v>
      </c>
      <c r="I97" s="132"/>
      <c r="J97" s="132"/>
      <c r="M97" s="66" t="str">
        <f>H97</f>
        <v>Cream Team</v>
      </c>
      <c r="P97" s="67">
        <f>F97</f>
        <v>8</v>
      </c>
      <c r="Q97" s="67">
        <f>E97</f>
        <v>12</v>
      </c>
      <c r="S97" s="66" t="str">
        <f>B97</f>
        <v>Корейский Лесоруб</v>
      </c>
    </row>
    <row r="98" spans="1:18" ht="12.75">
      <c r="A98" s="3"/>
      <c r="B98" s="132"/>
      <c r="C98" s="132"/>
      <c r="D98" s="132"/>
      <c r="G98" s="3"/>
      <c r="H98" s="132"/>
      <c r="I98" s="132"/>
      <c r="J98" s="132"/>
      <c r="L98" s="3"/>
      <c r="R98" s="3"/>
    </row>
    <row r="99" spans="1:21" ht="12.75">
      <c r="A99" s="135" t="s">
        <v>10</v>
      </c>
      <c r="B99" s="133"/>
      <c r="C99" s="133"/>
      <c r="D99" s="133"/>
      <c r="G99" s="135" t="s">
        <v>47</v>
      </c>
      <c r="H99" s="133"/>
      <c r="I99" s="133"/>
      <c r="J99" s="133"/>
      <c r="L99" s="135" t="s">
        <v>39</v>
      </c>
      <c r="M99" s="133"/>
      <c r="N99" s="133"/>
      <c r="O99" s="133"/>
      <c r="R99" s="135" t="s">
        <v>12</v>
      </c>
      <c r="S99" s="133"/>
      <c r="T99" s="133"/>
      <c r="U99" s="133"/>
    </row>
    <row r="100" spans="1:21" ht="12.75">
      <c r="A100" s="136" t="s">
        <v>13</v>
      </c>
      <c r="B100" s="134"/>
      <c r="C100" s="134"/>
      <c r="D100" s="134"/>
      <c r="G100" s="135" t="s">
        <v>46</v>
      </c>
      <c r="H100" s="134"/>
      <c r="I100" s="134"/>
      <c r="J100" s="134"/>
      <c r="L100" s="136" t="s">
        <v>15</v>
      </c>
      <c r="M100" s="134"/>
      <c r="N100" s="134"/>
      <c r="O100" s="134"/>
      <c r="R100" s="136" t="s">
        <v>7</v>
      </c>
      <c r="S100" s="134"/>
      <c r="T100" s="134"/>
      <c r="U100" s="134"/>
    </row>
    <row r="101" spans="1:18" s="80" customFormat="1" ht="24.75" customHeight="1">
      <c r="A101" s="79"/>
      <c r="G101" s="79"/>
      <c r="L101" s="79"/>
      <c r="R101" s="79"/>
    </row>
    <row r="102" spans="1:21" ht="48.75">
      <c r="A102" s="71" t="s">
        <v>21</v>
      </c>
      <c r="B102" s="72" t="s">
        <v>29</v>
      </c>
      <c r="C102" s="72" t="s">
        <v>30</v>
      </c>
      <c r="D102" s="72" t="s">
        <v>22</v>
      </c>
      <c r="E102" s="72" t="s">
        <v>23</v>
      </c>
      <c r="F102" s="72" t="s">
        <v>24</v>
      </c>
      <c r="G102" s="73" t="s">
        <v>25</v>
      </c>
      <c r="H102" s="73"/>
      <c r="I102" s="73" t="s">
        <v>31</v>
      </c>
      <c r="J102" s="73"/>
      <c r="L102" s="71" t="s">
        <v>21</v>
      </c>
      <c r="M102" s="72" t="s">
        <v>29</v>
      </c>
      <c r="N102" s="72" t="s">
        <v>30</v>
      </c>
      <c r="O102" s="72" t="s">
        <v>22</v>
      </c>
      <c r="P102" s="72" t="s">
        <v>23</v>
      </c>
      <c r="Q102" s="72" t="s">
        <v>24</v>
      </c>
      <c r="R102" s="73" t="s">
        <v>25</v>
      </c>
      <c r="S102" s="73"/>
      <c r="T102" s="73" t="s">
        <v>31</v>
      </c>
      <c r="U102" s="73"/>
    </row>
    <row r="103" spans="1:21" ht="13.5" thickBot="1">
      <c r="A103" s="68"/>
      <c r="B103" s="69"/>
      <c r="C103" s="69"/>
      <c r="D103" s="69"/>
      <c r="E103" s="69"/>
      <c r="F103" s="69"/>
      <c r="G103" s="70" t="s">
        <v>32</v>
      </c>
      <c r="H103" s="70" t="s">
        <v>33</v>
      </c>
      <c r="I103" s="70" t="s">
        <v>34</v>
      </c>
      <c r="J103" s="70" t="s">
        <v>26</v>
      </c>
      <c r="L103" s="68"/>
      <c r="M103" s="69"/>
      <c r="N103" s="69"/>
      <c r="O103" s="69"/>
      <c r="P103" s="69"/>
      <c r="Q103" s="69"/>
      <c r="R103" s="70" t="s">
        <v>32</v>
      </c>
      <c r="S103" s="70" t="s">
        <v>33</v>
      </c>
      <c r="T103" s="70" t="s">
        <v>34</v>
      </c>
      <c r="U103" s="70" t="s">
        <v>26</v>
      </c>
    </row>
    <row r="104" spans="1:21" ht="15.75" thickTop="1">
      <c r="A104" s="74">
        <v>17</v>
      </c>
      <c r="B104" s="75"/>
      <c r="C104" s="75"/>
      <c r="D104" s="77"/>
      <c r="E104" s="74"/>
      <c r="F104" s="78"/>
      <c r="G104" s="74">
        <v>110</v>
      </c>
      <c r="H104" s="74">
        <f aca="true" t="shared" si="30" ref="H104:H113">-R104</f>
        <v>-140</v>
      </c>
      <c r="I104" s="74">
        <f>IF(G104+H104&gt;10,MATCH(G104+H104,{0,20,50,90,130,170,220,270,320,370,430,500,600,750,900,1100,1300,1500,1750,2000,2250,3000,3500,4000},1)-1,"")</f>
      </c>
      <c r="J104" s="74">
        <f>IF(G104+H104&lt;-10,MATCH(-G104-H104,{0,20,50,90,130,170,220,270,320,370,430,500,600,750,900,1100,1300,1500,1750,2000,2250,3000,3500,4000},1)-1,"")</f>
        <v>1</v>
      </c>
      <c r="L104" s="74">
        <f>A104</f>
        <v>17</v>
      </c>
      <c r="M104" s="75"/>
      <c r="N104" s="75"/>
      <c r="O104" s="77"/>
      <c r="P104" s="74"/>
      <c r="Q104" s="78"/>
      <c r="R104" s="74">
        <v>140</v>
      </c>
      <c r="S104" s="74">
        <f aca="true" t="shared" si="31" ref="S104:S113">-G104</f>
        <v>-110</v>
      </c>
      <c r="T104" s="74">
        <f aca="true" t="shared" si="32" ref="T104:T113">IF(J104&gt;0,J104,"")</f>
        <v>1</v>
      </c>
      <c r="U104" s="74">
        <f aca="true" t="shared" si="33" ref="U104:U113">IF(I104&gt;0,I104,"")</f>
      </c>
    </row>
    <row r="105" spans="1:21" ht="15">
      <c r="A105" s="74">
        <f>A104+1</f>
        <v>18</v>
      </c>
      <c r="B105" s="75"/>
      <c r="C105" s="74"/>
      <c r="D105" s="77"/>
      <c r="E105" s="74"/>
      <c r="F105" s="78"/>
      <c r="G105" s="74">
        <v>50</v>
      </c>
      <c r="H105" s="74">
        <f t="shared" si="30"/>
        <v>200</v>
      </c>
      <c r="I105" s="74">
        <f>IF(G105+H105&gt;10,MATCH(G105+H105,{0,20,50,90,130,170,220,270,320,370,430,500,600,750,900,1100,1300,1500,1750,2000,2250,3000,3500,4000},1)-1,"")</f>
        <v>6</v>
      </c>
      <c r="J105" s="74">
        <f>IF(G105+H105&lt;-10,MATCH(-G105-H105,{0,20,50,90,130,170,220,270,320,370,430,500,600,750,900,1100,1300,1500,1750,2000,2250,3000,3500,4000},1)-1,"")</f>
      </c>
      <c r="L105" s="74">
        <f aca="true" t="shared" si="34" ref="L105:L111">A105</f>
        <v>18</v>
      </c>
      <c r="M105" s="75"/>
      <c r="N105" s="74"/>
      <c r="O105" s="77"/>
      <c r="P105" s="74"/>
      <c r="Q105" s="78"/>
      <c r="R105" s="74">
        <v>-200</v>
      </c>
      <c r="S105" s="74">
        <f t="shared" si="31"/>
        <v>-50</v>
      </c>
      <c r="T105" s="74">
        <f t="shared" si="32"/>
      </c>
      <c r="U105" s="74">
        <f t="shared" si="33"/>
        <v>6</v>
      </c>
    </row>
    <row r="106" spans="1:21" ht="15">
      <c r="A106" s="74">
        <f aca="true" t="shared" si="35" ref="A106:A111">A105+1</f>
        <v>19</v>
      </c>
      <c r="B106" s="75"/>
      <c r="C106" s="74"/>
      <c r="D106" s="77"/>
      <c r="E106" s="74"/>
      <c r="F106" s="78"/>
      <c r="G106" s="74">
        <v>-50</v>
      </c>
      <c r="H106" s="74">
        <f t="shared" si="30"/>
        <v>-180</v>
      </c>
      <c r="I106" s="74">
        <f>IF(G106+H106&gt;10,MATCH(G106+H106,{0,20,50,90,130,170,220,270,320,370,430,500,600,750,900,1100,1300,1500,1750,2000,2250,3000,3500,4000},1)-1,"")</f>
      </c>
      <c r="J106" s="74">
        <f>IF(G106+H106&lt;-10,MATCH(-G106-H106,{0,20,50,90,130,170,220,270,320,370,430,500,600,750,900,1100,1300,1500,1750,2000,2250,3000,3500,4000},1)-1,"")</f>
        <v>6</v>
      </c>
      <c r="L106" s="74">
        <f t="shared" si="34"/>
        <v>19</v>
      </c>
      <c r="M106" s="75"/>
      <c r="N106" s="74"/>
      <c r="O106" s="77"/>
      <c r="P106" s="74"/>
      <c r="Q106" s="78"/>
      <c r="R106" s="74">
        <v>180</v>
      </c>
      <c r="S106" s="74">
        <f t="shared" si="31"/>
        <v>50</v>
      </c>
      <c r="T106" s="74">
        <f t="shared" si="32"/>
        <v>6</v>
      </c>
      <c r="U106" s="74">
        <f t="shared" si="33"/>
      </c>
    </row>
    <row r="107" spans="1:21" ht="15">
      <c r="A107" s="74">
        <f t="shared" si="35"/>
        <v>20</v>
      </c>
      <c r="B107" s="75"/>
      <c r="C107" s="74"/>
      <c r="D107" s="77"/>
      <c r="E107" s="74"/>
      <c r="F107" s="78"/>
      <c r="G107" s="74">
        <v>100</v>
      </c>
      <c r="H107" s="74">
        <f t="shared" si="30"/>
        <v>120</v>
      </c>
      <c r="I107" s="74">
        <f>IF(G107+H107&gt;10,MATCH(G107+H107,{0,20,50,90,130,170,220,270,320,370,430,500,600,750,900,1100,1300,1500,1750,2000,2250,3000,3500,4000},1)-1,"")</f>
        <v>6</v>
      </c>
      <c r="J107" s="74">
        <f>IF(G107+H107&lt;-10,MATCH(-G107-H107,{0,20,50,90,130,170,220,270,320,370,430,500,600,750,900,1100,1300,1500,1750,2000,2250,3000,3500,4000},1)-1,"")</f>
      </c>
      <c r="L107" s="74">
        <f t="shared" si="34"/>
        <v>20</v>
      </c>
      <c r="M107" s="75"/>
      <c r="N107" s="74"/>
      <c r="O107" s="77"/>
      <c r="P107" s="74"/>
      <c r="Q107" s="78"/>
      <c r="R107" s="74">
        <v>-120</v>
      </c>
      <c r="S107" s="74">
        <f t="shared" si="31"/>
        <v>-100</v>
      </c>
      <c r="T107" s="74">
        <f t="shared" si="32"/>
      </c>
      <c r="U107" s="74">
        <f t="shared" si="33"/>
        <v>6</v>
      </c>
    </row>
    <row r="108" spans="1:21" ht="15">
      <c r="A108" s="74">
        <v>13</v>
      </c>
      <c r="B108" s="75"/>
      <c r="C108" s="75"/>
      <c r="D108" s="77"/>
      <c r="E108" s="74"/>
      <c r="F108" s="78"/>
      <c r="G108" s="74">
        <v>170</v>
      </c>
      <c r="H108" s="74">
        <f t="shared" si="30"/>
        <v>-170</v>
      </c>
      <c r="I108" s="74">
        <f>IF(G108+H108&gt;10,MATCH(G108+H108,{0,20,50,90,130,170,220,270,320,370,430,500,600,750,900,1100,1300,1500,1750,2000,2250,3000,3500,4000},1)-1,"")</f>
      </c>
      <c r="J108" s="74">
        <f>IF(G108+H108&lt;-10,MATCH(-G108-H108,{0,20,50,90,130,170,220,270,320,370,430,500,600,750,900,1100,1300,1500,1750,2000,2250,3000,3500,4000},1)-1,"")</f>
      </c>
      <c r="L108" s="74">
        <f t="shared" si="34"/>
        <v>13</v>
      </c>
      <c r="M108" s="75"/>
      <c r="N108" s="75"/>
      <c r="O108" s="76"/>
      <c r="P108" s="74"/>
      <c r="Q108" s="78"/>
      <c r="R108" s="74">
        <v>170</v>
      </c>
      <c r="S108" s="74">
        <f t="shared" si="31"/>
        <v>-170</v>
      </c>
      <c r="T108" s="74">
        <f t="shared" si="32"/>
      </c>
      <c r="U108" s="74">
        <f t="shared" si="33"/>
      </c>
    </row>
    <row r="109" spans="1:21" ht="15">
      <c r="A109" s="74">
        <f t="shared" si="35"/>
        <v>14</v>
      </c>
      <c r="B109" s="75"/>
      <c r="C109" s="74"/>
      <c r="D109" s="74"/>
      <c r="E109" s="74"/>
      <c r="F109" s="78"/>
      <c r="G109" s="74">
        <v>-500</v>
      </c>
      <c r="H109" s="74">
        <f t="shared" si="30"/>
        <v>420</v>
      </c>
      <c r="I109" s="74">
        <f>IF(G109+H109&gt;10,MATCH(G109+H109,{0,20,50,90,130,170,220,270,320,370,430,500,600,750,900,1100,1300,1500,1750,2000,2250,3000,3500,4000},1)-1,"")</f>
      </c>
      <c r="J109" s="74">
        <f>IF(G109+H109&lt;-10,MATCH(-G109-H109,{0,20,50,90,130,170,220,270,320,370,430,500,600,750,900,1100,1300,1500,1750,2000,2250,3000,3500,4000},1)-1,"")</f>
        <v>2</v>
      </c>
      <c r="L109" s="74">
        <f t="shared" si="34"/>
        <v>14</v>
      </c>
      <c r="M109" s="75"/>
      <c r="N109" s="74"/>
      <c r="O109" s="77"/>
      <c r="P109" s="74"/>
      <c r="Q109" s="78"/>
      <c r="R109" s="74">
        <v>-420</v>
      </c>
      <c r="S109" s="74">
        <f t="shared" si="31"/>
        <v>500</v>
      </c>
      <c r="T109" s="74">
        <f t="shared" si="32"/>
        <v>2</v>
      </c>
      <c r="U109" s="74">
        <f t="shared" si="33"/>
      </c>
    </row>
    <row r="110" spans="1:21" ht="15">
      <c r="A110" s="74">
        <f t="shared" si="35"/>
        <v>15</v>
      </c>
      <c r="B110" s="75"/>
      <c r="C110" s="75"/>
      <c r="D110" s="77"/>
      <c r="E110" s="74"/>
      <c r="F110" s="78"/>
      <c r="G110" s="74">
        <v>-400</v>
      </c>
      <c r="H110" s="74">
        <f t="shared" si="30"/>
        <v>400</v>
      </c>
      <c r="I110" s="74">
        <f>IF(G110+H110&gt;10,MATCH(G110+H110,{0,20,50,90,130,170,220,270,320,370,430,500,600,750,900,1100,1300,1500,1750,2000,2250,3000,3500,4000},1)-1,"")</f>
      </c>
      <c r="J110" s="74">
        <f>IF(G110+H110&lt;-10,MATCH(-G110-H110,{0,20,50,90,130,170,220,270,320,370,430,500,600,750,900,1100,1300,1500,1750,2000,2250,3000,3500,4000},1)-1,"")</f>
      </c>
      <c r="L110" s="74">
        <f t="shared" si="34"/>
        <v>15</v>
      </c>
      <c r="M110" s="75"/>
      <c r="N110" s="75"/>
      <c r="O110" s="76"/>
      <c r="P110" s="74"/>
      <c r="Q110" s="78"/>
      <c r="R110" s="74">
        <v>-400</v>
      </c>
      <c r="S110" s="74">
        <f t="shared" si="31"/>
        <v>400</v>
      </c>
      <c r="T110" s="74">
        <f t="shared" si="32"/>
      </c>
      <c r="U110" s="74">
        <f t="shared" si="33"/>
      </c>
    </row>
    <row r="111" spans="1:21" ht="15">
      <c r="A111" s="74">
        <f t="shared" si="35"/>
        <v>16</v>
      </c>
      <c r="B111" s="75"/>
      <c r="C111" s="74"/>
      <c r="D111" s="74"/>
      <c r="E111" s="74"/>
      <c r="F111" s="78"/>
      <c r="G111" s="74">
        <v>450</v>
      </c>
      <c r="H111" s="74">
        <f t="shared" si="30"/>
        <v>-420</v>
      </c>
      <c r="I111" s="74">
        <f>IF(G111+H111&gt;10,MATCH(G111+H111,{0,20,50,90,130,170,220,270,320,370,430,500,600,750,900,1100,1300,1500,1750,2000,2250,3000,3500,4000},1)-1,"")</f>
        <v>1</v>
      </c>
      <c r="J111" s="74">
        <f>IF(G111+H111&lt;-10,MATCH(-G111-H111,{0,20,50,90,130,170,220,270,320,370,430,500,600,750,900,1100,1300,1500,1750,2000,2250,3000,3500,4000},1)-1,"")</f>
      </c>
      <c r="L111" s="74">
        <f t="shared" si="34"/>
        <v>16</v>
      </c>
      <c r="M111" s="75"/>
      <c r="N111" s="74"/>
      <c r="O111" s="77"/>
      <c r="P111" s="74"/>
      <c r="Q111" s="78"/>
      <c r="R111" s="74">
        <v>420</v>
      </c>
      <c r="S111" s="74">
        <f t="shared" si="31"/>
        <v>-450</v>
      </c>
      <c r="T111" s="74">
        <f t="shared" si="32"/>
      </c>
      <c r="U111" s="74">
        <f t="shared" si="33"/>
        <v>1</v>
      </c>
    </row>
    <row r="112" spans="1:21" ht="15">
      <c r="A112" s="74"/>
      <c r="B112" s="75"/>
      <c r="C112" s="74"/>
      <c r="D112" s="77"/>
      <c r="E112" s="74"/>
      <c r="F112" s="78"/>
      <c r="G112" s="74"/>
      <c r="H112" s="74">
        <f t="shared" si="30"/>
        <v>0</v>
      </c>
      <c r="I112" s="74">
        <f>IF(G112+H112&gt;10,MATCH(G112+H112,{0,20,50,90,130,170,220,270,320,370,430,500,600,750,900,1100,1300,1500,1750,2000,2250,3000,3500,4000},1)-1,"")</f>
      </c>
      <c r="J112" s="74">
        <f>IF(G112+H112&lt;-10,MATCH(-G112-H112,{0,20,50,90,130,170,220,270,320,370,430,500,600,750,900,1100,1300,1500,1750,2000,2250,3000,3500,4000},1)-1,"")</f>
      </c>
      <c r="L112" s="74"/>
      <c r="M112" s="75"/>
      <c r="N112" s="74"/>
      <c r="O112" s="77"/>
      <c r="P112" s="74"/>
      <c r="Q112" s="78"/>
      <c r="R112" s="74"/>
      <c r="S112" s="74">
        <f t="shared" si="31"/>
        <v>0</v>
      </c>
      <c r="T112" s="74">
        <f t="shared" si="32"/>
      </c>
      <c r="U112" s="74">
        <f t="shared" si="33"/>
      </c>
    </row>
    <row r="113" spans="1:21" ht="15">
      <c r="A113" s="74"/>
      <c r="B113" s="75"/>
      <c r="C113" s="74"/>
      <c r="D113" s="77"/>
      <c r="E113" s="74"/>
      <c r="F113" s="78"/>
      <c r="G113" s="74"/>
      <c r="H113" s="74">
        <f t="shared" si="30"/>
        <v>0</v>
      </c>
      <c r="I113" s="74">
        <f>IF(G113+H113&gt;10,MATCH(G113+H113,{0,20,50,90,130,170,220,270,320,370,430,500,600,750,900,1100,1300,1500,1750,2000,2250,3000,3500,4000},1)-1,"")</f>
      </c>
      <c r="J113" s="74">
        <f>IF(G113+H113&lt;-10,MATCH(-G113-H113,{0,20,50,90,130,170,220,270,320,370,430,500,600,750,900,1100,1300,1500,1750,2000,2250,3000,3500,4000},1)-1,"")</f>
      </c>
      <c r="L113" s="74"/>
      <c r="M113" s="75"/>
      <c r="N113" s="74"/>
      <c r="O113" s="77"/>
      <c r="P113" s="74"/>
      <c r="Q113" s="78"/>
      <c r="R113" s="74"/>
      <c r="S113" s="74">
        <f t="shared" si="31"/>
        <v>0</v>
      </c>
      <c r="T113" s="74">
        <f t="shared" si="32"/>
      </c>
      <c r="U113" s="74">
        <f t="shared" si="33"/>
      </c>
    </row>
    <row r="114" spans="9:21" ht="14.25">
      <c r="I114" s="74">
        <f>SUM(I104:I113)</f>
        <v>13</v>
      </c>
      <c r="J114" s="74">
        <f>SUM(J104:J113)</f>
        <v>9</v>
      </c>
      <c r="T114" s="74">
        <f>IF(J114&gt;0,J114,"")</f>
        <v>9</v>
      </c>
      <c r="U114" s="74">
        <f>IF(I114&gt;0,I114,"")</f>
        <v>13</v>
      </c>
    </row>
    <row r="115" spans="1:21" s="39" customFormat="1" ht="34.5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</row>
    <row r="116" spans="2:19" s="39" customFormat="1" ht="18">
      <c r="B116" s="131" t="str">
        <f>Таблица!B7</f>
        <v>Корейский Лесоруб</v>
      </c>
      <c r="C116" s="132"/>
      <c r="D116" s="132"/>
      <c r="E116" s="67">
        <f>MATCH(I133-J133,{-1000,-38,-30,-25,-20,-16,-12,-9,-6,-3,0,1,4,7,10,13,17,21,26,31,39},1)-1</f>
        <v>13</v>
      </c>
      <c r="F116" s="67">
        <f>MATCH(J133-I133,{-1000,-38,-30,-25,-20,-16,-12,-9,-6,-3,0,1,4,7,10,13,17,21,26,31,39},1)-1</f>
        <v>7</v>
      </c>
      <c r="H116" s="131" t="str">
        <f>Таблица!B11</f>
        <v>НеперВ</v>
      </c>
      <c r="I116" s="132"/>
      <c r="J116" s="132"/>
      <c r="M116" s="66" t="str">
        <f>H116</f>
        <v>НеперВ</v>
      </c>
      <c r="P116" s="67">
        <f>F116</f>
        <v>7</v>
      </c>
      <c r="Q116" s="67">
        <f>E116</f>
        <v>13</v>
      </c>
      <c r="S116" s="66" t="str">
        <f>B116</f>
        <v>Корейский Лесоруб</v>
      </c>
    </row>
    <row r="117" spans="1:18" ht="12.75">
      <c r="A117" s="3"/>
      <c r="B117" s="132"/>
      <c r="C117" s="132"/>
      <c r="D117" s="132"/>
      <c r="G117" s="3"/>
      <c r="H117" s="132"/>
      <c r="I117" s="132"/>
      <c r="J117" s="132"/>
      <c r="L117" s="3"/>
      <c r="R117" s="3"/>
    </row>
    <row r="118" spans="1:21" ht="12.75">
      <c r="A118" s="135" t="s">
        <v>10</v>
      </c>
      <c r="B118" s="133"/>
      <c r="C118" s="133"/>
      <c r="D118" s="133"/>
      <c r="G118" s="135" t="s">
        <v>16</v>
      </c>
      <c r="H118" s="133"/>
      <c r="I118" s="133"/>
      <c r="J118" s="133"/>
      <c r="L118" s="135" t="s">
        <v>19</v>
      </c>
      <c r="M118" s="133"/>
      <c r="N118" s="133"/>
      <c r="O118" s="133"/>
      <c r="R118" s="135" t="s">
        <v>12</v>
      </c>
      <c r="S118" s="133"/>
      <c r="T118" s="133"/>
      <c r="U118" s="133"/>
    </row>
    <row r="119" spans="1:21" ht="12.75">
      <c r="A119" s="136" t="s">
        <v>13</v>
      </c>
      <c r="B119" s="134"/>
      <c r="C119" s="134"/>
      <c r="D119" s="134"/>
      <c r="G119" s="136" t="s">
        <v>76</v>
      </c>
      <c r="H119" s="134"/>
      <c r="I119" s="134"/>
      <c r="J119" s="134"/>
      <c r="L119" s="136" t="s">
        <v>40</v>
      </c>
      <c r="M119" s="134"/>
      <c r="N119" s="134"/>
      <c r="O119" s="134"/>
      <c r="R119" s="136" t="s">
        <v>7</v>
      </c>
      <c r="S119" s="134"/>
      <c r="T119" s="134"/>
      <c r="U119" s="134"/>
    </row>
    <row r="120" spans="1:18" s="80" customFormat="1" ht="24.75" customHeight="1">
      <c r="A120" s="79"/>
      <c r="G120" s="79"/>
      <c r="L120" s="79"/>
      <c r="R120" s="79"/>
    </row>
    <row r="121" spans="1:21" ht="48.75">
      <c r="A121" s="71" t="s">
        <v>21</v>
      </c>
      <c r="B121" s="72" t="s">
        <v>29</v>
      </c>
      <c r="C121" s="72" t="s">
        <v>30</v>
      </c>
      <c r="D121" s="72" t="s">
        <v>22</v>
      </c>
      <c r="E121" s="72" t="s">
        <v>23</v>
      </c>
      <c r="F121" s="72" t="s">
        <v>24</v>
      </c>
      <c r="G121" s="73" t="s">
        <v>25</v>
      </c>
      <c r="H121" s="73"/>
      <c r="I121" s="73" t="s">
        <v>31</v>
      </c>
      <c r="J121" s="73"/>
      <c r="L121" s="71" t="s">
        <v>21</v>
      </c>
      <c r="M121" s="72" t="s">
        <v>29</v>
      </c>
      <c r="N121" s="72" t="s">
        <v>30</v>
      </c>
      <c r="O121" s="72" t="s">
        <v>22</v>
      </c>
      <c r="P121" s="72" t="s">
        <v>23</v>
      </c>
      <c r="Q121" s="72" t="s">
        <v>24</v>
      </c>
      <c r="R121" s="73" t="s">
        <v>25</v>
      </c>
      <c r="S121" s="73"/>
      <c r="T121" s="73" t="s">
        <v>31</v>
      </c>
      <c r="U121" s="73"/>
    </row>
    <row r="122" spans="1:21" ht="13.5" thickBot="1">
      <c r="A122" s="68"/>
      <c r="B122" s="69"/>
      <c r="C122" s="69"/>
      <c r="D122" s="69"/>
      <c r="E122" s="69"/>
      <c r="F122" s="69"/>
      <c r="G122" s="70" t="s">
        <v>32</v>
      </c>
      <c r="H122" s="70" t="s">
        <v>33</v>
      </c>
      <c r="I122" s="70" t="s">
        <v>34</v>
      </c>
      <c r="J122" s="70" t="s">
        <v>26</v>
      </c>
      <c r="L122" s="68"/>
      <c r="M122" s="69"/>
      <c r="N122" s="69"/>
      <c r="O122" s="69"/>
      <c r="P122" s="69"/>
      <c r="Q122" s="69"/>
      <c r="R122" s="70" t="s">
        <v>32</v>
      </c>
      <c r="S122" s="70" t="s">
        <v>33</v>
      </c>
      <c r="T122" s="70" t="s">
        <v>34</v>
      </c>
      <c r="U122" s="70" t="s">
        <v>26</v>
      </c>
    </row>
    <row r="123" spans="1:21" ht="15.75" thickTop="1">
      <c r="A123" s="74">
        <v>9</v>
      </c>
      <c r="B123" s="75"/>
      <c r="C123" s="75"/>
      <c r="D123" s="77"/>
      <c r="E123" s="74"/>
      <c r="F123" s="78"/>
      <c r="G123" s="74">
        <v>-100</v>
      </c>
      <c r="H123" s="74">
        <f aca="true" t="shared" si="36" ref="H123:H132">-R123</f>
        <v>-140</v>
      </c>
      <c r="I123" s="74">
        <f>IF(G123+H123&gt;10,MATCH(G123+H123,{0,20,50,90,130,170,220,270,320,370,430,500,600,750,900,1100,1300,1500,1750,2000,2250,3000,3500,4000},1)-1,"")</f>
      </c>
      <c r="J123" s="74">
        <f>IF(G123+H123&lt;-10,MATCH(-G123-H123,{0,20,50,90,130,170,220,270,320,370,430,500,600,750,900,1100,1300,1500,1750,2000,2250,3000,3500,4000},1)-1,"")</f>
        <v>6</v>
      </c>
      <c r="L123" s="74">
        <f>A123</f>
        <v>9</v>
      </c>
      <c r="M123" s="75"/>
      <c r="N123" s="75"/>
      <c r="O123" s="77"/>
      <c r="P123" s="74"/>
      <c r="Q123" s="78"/>
      <c r="R123" s="74">
        <v>140</v>
      </c>
      <c r="S123" s="74">
        <f aca="true" t="shared" si="37" ref="S123:S132">-G123</f>
        <v>100</v>
      </c>
      <c r="T123" s="74">
        <f aca="true" t="shared" si="38" ref="T123:T132">IF(J123&gt;0,J123,"")</f>
        <v>6</v>
      </c>
      <c r="U123" s="74">
        <f aca="true" t="shared" si="39" ref="U123:U132">IF(I123&gt;0,I123,"")</f>
      </c>
    </row>
    <row r="124" spans="1:21" ht="15">
      <c r="A124" s="74">
        <f>A123+1</f>
        <v>10</v>
      </c>
      <c r="B124" s="75"/>
      <c r="C124" s="74"/>
      <c r="D124" s="77"/>
      <c r="E124" s="74"/>
      <c r="F124" s="78"/>
      <c r="G124" s="74">
        <v>-630</v>
      </c>
      <c r="H124" s="74">
        <f t="shared" si="36"/>
        <v>630</v>
      </c>
      <c r="I124" s="74">
        <f>IF(G124+H124&gt;10,MATCH(G124+H124,{0,20,50,90,130,170,220,270,320,370,430,500,600,750,900,1100,1300,1500,1750,2000,2250,3000,3500,4000},1)-1,"")</f>
      </c>
      <c r="J124" s="74">
        <f>IF(G124+H124&lt;-10,MATCH(-G124-H124,{0,20,50,90,130,170,220,270,320,370,430,500,600,750,900,1100,1300,1500,1750,2000,2250,3000,3500,4000},1)-1,"")</f>
      </c>
      <c r="L124" s="74">
        <f aca="true" t="shared" si="40" ref="L124:L130">A124</f>
        <v>10</v>
      </c>
      <c r="M124" s="75"/>
      <c r="N124" s="74"/>
      <c r="O124" s="77"/>
      <c r="P124" s="74"/>
      <c r="Q124" s="78"/>
      <c r="R124" s="74">
        <v>-630</v>
      </c>
      <c r="S124" s="74">
        <f t="shared" si="37"/>
        <v>630</v>
      </c>
      <c r="T124" s="74">
        <f t="shared" si="38"/>
      </c>
      <c r="U124" s="74">
        <f t="shared" si="39"/>
      </c>
    </row>
    <row r="125" spans="1:21" ht="15">
      <c r="A125" s="74">
        <f aca="true" t="shared" si="41" ref="A125:A130">A124+1</f>
        <v>11</v>
      </c>
      <c r="B125" s="75"/>
      <c r="C125" s="74"/>
      <c r="D125" s="77"/>
      <c r="E125" s="74"/>
      <c r="F125" s="78"/>
      <c r="G125" s="74">
        <v>500</v>
      </c>
      <c r="H125" s="74">
        <f t="shared" si="36"/>
        <v>110</v>
      </c>
      <c r="I125" s="74">
        <f>IF(G125+H125&gt;10,MATCH(G125+H125,{0,20,50,90,130,170,220,270,320,370,430,500,600,750,900,1100,1300,1500,1750,2000,2250,3000,3500,4000},1)-1,"")</f>
        <v>12</v>
      </c>
      <c r="J125" s="74">
        <f>IF(G125+H125&lt;-10,MATCH(-G125-H125,{0,20,50,90,130,170,220,270,320,370,430,500,600,750,900,1100,1300,1500,1750,2000,2250,3000,3500,4000},1)-1,"")</f>
      </c>
      <c r="L125" s="74">
        <f t="shared" si="40"/>
        <v>11</v>
      </c>
      <c r="M125" s="75"/>
      <c r="N125" s="74"/>
      <c r="O125" s="77"/>
      <c r="P125" s="74"/>
      <c r="Q125" s="78"/>
      <c r="R125" s="74">
        <v>-110</v>
      </c>
      <c r="S125" s="74">
        <f t="shared" si="37"/>
        <v>-500</v>
      </c>
      <c r="T125" s="74">
        <f t="shared" si="38"/>
      </c>
      <c r="U125" s="74">
        <f t="shared" si="39"/>
        <v>12</v>
      </c>
    </row>
    <row r="126" spans="1:21" ht="15">
      <c r="A126" s="74">
        <f t="shared" si="41"/>
        <v>12</v>
      </c>
      <c r="B126" s="75"/>
      <c r="C126" s="74"/>
      <c r="D126" s="77"/>
      <c r="E126" s="74"/>
      <c r="F126" s="78"/>
      <c r="G126" s="74">
        <v>-420</v>
      </c>
      <c r="H126" s="74">
        <f t="shared" si="36"/>
        <v>140</v>
      </c>
      <c r="I126" s="74">
        <f>IF(G126+H126&gt;10,MATCH(G126+H126,{0,20,50,90,130,170,220,270,320,370,430,500,600,750,900,1100,1300,1500,1750,2000,2250,3000,3500,4000},1)-1,"")</f>
      </c>
      <c r="J126" s="74">
        <f>IF(G126+H126&lt;-10,MATCH(-G126-H126,{0,20,50,90,130,170,220,270,320,370,430,500,600,750,900,1100,1300,1500,1750,2000,2250,3000,3500,4000},1)-1,"")</f>
        <v>7</v>
      </c>
      <c r="L126" s="74">
        <f t="shared" si="40"/>
        <v>12</v>
      </c>
      <c r="M126" s="75"/>
      <c r="N126" s="74"/>
      <c r="O126" s="77"/>
      <c r="P126" s="74"/>
      <c r="Q126" s="78"/>
      <c r="R126" s="74">
        <v>-140</v>
      </c>
      <c r="S126" s="74">
        <f t="shared" si="37"/>
        <v>420</v>
      </c>
      <c r="T126" s="74">
        <f t="shared" si="38"/>
        <v>7</v>
      </c>
      <c r="U126" s="74">
        <f t="shared" si="39"/>
      </c>
    </row>
    <row r="127" spans="1:21" ht="15">
      <c r="A127" s="74">
        <f t="shared" si="41"/>
        <v>13</v>
      </c>
      <c r="B127" s="75"/>
      <c r="C127" s="75"/>
      <c r="D127" s="77"/>
      <c r="E127" s="74"/>
      <c r="F127" s="78"/>
      <c r="G127" s="74">
        <v>-200</v>
      </c>
      <c r="H127" s="74">
        <f t="shared" si="36"/>
        <v>200</v>
      </c>
      <c r="I127" s="74">
        <f>IF(G127+H127&gt;10,MATCH(G127+H127,{0,20,50,90,130,170,220,270,320,370,430,500,600,750,900,1100,1300,1500,1750,2000,2250,3000,3500,4000},1)-1,"")</f>
      </c>
      <c r="J127" s="74">
        <f>IF(G127+H127&lt;-10,MATCH(-G127-H127,{0,20,50,90,130,170,220,270,320,370,430,500,600,750,900,1100,1300,1500,1750,2000,2250,3000,3500,4000},1)-1,"")</f>
      </c>
      <c r="L127" s="74">
        <f t="shared" si="40"/>
        <v>13</v>
      </c>
      <c r="M127" s="75"/>
      <c r="N127" s="75"/>
      <c r="O127" s="76"/>
      <c r="P127" s="74"/>
      <c r="Q127" s="78"/>
      <c r="R127" s="74">
        <v>-200</v>
      </c>
      <c r="S127" s="74">
        <f t="shared" si="37"/>
        <v>200</v>
      </c>
      <c r="T127" s="74">
        <f t="shared" si="38"/>
      </c>
      <c r="U127" s="74">
        <f t="shared" si="39"/>
      </c>
    </row>
    <row r="128" spans="1:21" ht="15">
      <c r="A128" s="74">
        <f t="shared" si="41"/>
        <v>14</v>
      </c>
      <c r="B128" s="75"/>
      <c r="C128" s="74"/>
      <c r="D128" s="74"/>
      <c r="E128" s="74"/>
      <c r="F128" s="78"/>
      <c r="G128" s="74">
        <v>-150</v>
      </c>
      <c r="H128" s="74">
        <f t="shared" si="36"/>
        <v>50</v>
      </c>
      <c r="I128" s="74">
        <f>IF(G128+H128&gt;10,MATCH(G128+H128,{0,20,50,90,130,170,220,270,320,370,430,500,600,750,900,1100,1300,1500,1750,2000,2250,3000,3500,4000},1)-1,"")</f>
      </c>
      <c r="J128" s="74">
        <f>IF(G128+H128&lt;-10,MATCH(-G128-H128,{0,20,50,90,130,170,220,270,320,370,430,500,600,750,900,1100,1300,1500,1750,2000,2250,3000,3500,4000},1)-1,"")</f>
        <v>3</v>
      </c>
      <c r="L128" s="74">
        <f t="shared" si="40"/>
        <v>14</v>
      </c>
      <c r="M128" s="75"/>
      <c r="N128" s="74"/>
      <c r="O128" s="77"/>
      <c r="P128" s="74"/>
      <c r="Q128" s="78"/>
      <c r="R128" s="74">
        <v>-50</v>
      </c>
      <c r="S128" s="74">
        <f t="shared" si="37"/>
        <v>150</v>
      </c>
      <c r="T128" s="74">
        <f t="shared" si="38"/>
        <v>3</v>
      </c>
      <c r="U128" s="74">
        <f t="shared" si="39"/>
      </c>
    </row>
    <row r="129" spans="1:21" ht="15">
      <c r="A129" s="74">
        <f t="shared" si="41"/>
        <v>15</v>
      </c>
      <c r="B129" s="75"/>
      <c r="C129" s="75"/>
      <c r="D129" s="77"/>
      <c r="E129" s="74"/>
      <c r="F129" s="78"/>
      <c r="G129" s="74">
        <v>-400</v>
      </c>
      <c r="H129" s="74">
        <f t="shared" si="36"/>
        <v>400</v>
      </c>
      <c r="I129" s="74">
        <f>IF(G129+H129&gt;10,MATCH(G129+H129,{0,20,50,90,130,170,220,270,320,370,430,500,600,750,900,1100,1300,1500,1750,2000,2250,3000,3500,4000},1)-1,"")</f>
      </c>
      <c r="J129" s="74">
        <f>IF(G129+H129&lt;-10,MATCH(-G129-H129,{0,20,50,90,130,170,220,270,320,370,430,500,600,750,900,1100,1300,1500,1750,2000,2250,3000,3500,4000},1)-1,"")</f>
      </c>
      <c r="L129" s="74">
        <f t="shared" si="40"/>
        <v>15</v>
      </c>
      <c r="M129" s="75"/>
      <c r="N129" s="75"/>
      <c r="O129" s="76"/>
      <c r="P129" s="74"/>
      <c r="Q129" s="78"/>
      <c r="R129" s="74">
        <v>-400</v>
      </c>
      <c r="S129" s="74">
        <f t="shared" si="37"/>
        <v>400</v>
      </c>
      <c r="T129" s="74">
        <f t="shared" si="38"/>
      </c>
      <c r="U129" s="74">
        <f t="shared" si="39"/>
      </c>
    </row>
    <row r="130" spans="1:21" ht="15">
      <c r="A130" s="74">
        <f t="shared" si="41"/>
        <v>16</v>
      </c>
      <c r="B130" s="75"/>
      <c r="C130" s="74"/>
      <c r="D130" s="74"/>
      <c r="E130" s="74"/>
      <c r="F130" s="78"/>
      <c r="G130" s="74">
        <v>200</v>
      </c>
      <c r="H130" s="74">
        <f t="shared" si="36"/>
        <v>500</v>
      </c>
      <c r="I130" s="74">
        <f>IF(G130+H130&gt;10,MATCH(G130+H130,{0,20,50,90,130,170,220,270,320,370,430,500,600,750,900,1100,1300,1500,1750,2000,2250,3000,3500,4000},1)-1,"")</f>
        <v>12</v>
      </c>
      <c r="J130" s="74">
        <f>IF(G130+H130&lt;-10,MATCH(-G130-H130,{0,20,50,90,130,170,220,270,320,370,430,500,600,750,900,1100,1300,1500,1750,2000,2250,3000,3500,4000},1)-1,"")</f>
      </c>
      <c r="L130" s="74">
        <f t="shared" si="40"/>
        <v>16</v>
      </c>
      <c r="M130" s="75"/>
      <c r="N130" s="74"/>
      <c r="O130" s="77"/>
      <c r="P130" s="74"/>
      <c r="Q130" s="78"/>
      <c r="R130" s="74">
        <v>-500</v>
      </c>
      <c r="S130" s="74">
        <f t="shared" si="37"/>
        <v>-200</v>
      </c>
      <c r="T130" s="74">
        <f t="shared" si="38"/>
      </c>
      <c r="U130" s="74">
        <f t="shared" si="39"/>
        <v>12</v>
      </c>
    </row>
    <row r="131" spans="1:21" ht="15">
      <c r="A131" s="74"/>
      <c r="B131" s="75"/>
      <c r="C131" s="74"/>
      <c r="D131" s="77"/>
      <c r="E131" s="74"/>
      <c r="F131" s="78"/>
      <c r="G131" s="74"/>
      <c r="H131" s="74">
        <f t="shared" si="36"/>
        <v>0</v>
      </c>
      <c r="I131" s="74">
        <f>IF(G131+H131&gt;10,MATCH(G131+H131,{0,20,50,90,130,170,220,270,320,370,430,500,600,750,900,1100,1300,1500,1750,2000,2250,3000,3500,4000},1)-1,"")</f>
      </c>
      <c r="J131" s="74">
        <f>IF(G131+H131&lt;-10,MATCH(-G131-H131,{0,20,50,90,130,170,220,270,320,370,430,500,600,750,900,1100,1300,1500,1750,2000,2250,3000,3500,4000},1)-1,"")</f>
      </c>
      <c r="L131" s="74"/>
      <c r="M131" s="75"/>
      <c r="N131" s="74"/>
      <c r="O131" s="77"/>
      <c r="P131" s="74"/>
      <c r="Q131" s="78"/>
      <c r="R131" s="74"/>
      <c r="S131" s="74">
        <f t="shared" si="37"/>
        <v>0</v>
      </c>
      <c r="T131" s="74">
        <f t="shared" si="38"/>
      </c>
      <c r="U131" s="74">
        <f t="shared" si="39"/>
      </c>
    </row>
    <row r="132" spans="1:21" ht="15">
      <c r="A132" s="74"/>
      <c r="B132" s="75"/>
      <c r="C132" s="74"/>
      <c r="D132" s="77"/>
      <c r="E132" s="74"/>
      <c r="F132" s="78"/>
      <c r="G132" s="74"/>
      <c r="H132" s="74">
        <f t="shared" si="36"/>
        <v>0</v>
      </c>
      <c r="I132" s="74">
        <f>IF(G132+H132&gt;10,MATCH(G132+H132,{0,20,50,90,130,170,220,270,320,370,430,500,600,750,900,1100,1300,1500,1750,2000,2250,3000,3500,4000},1)-1,"")</f>
      </c>
      <c r="J132" s="74">
        <f>IF(G132+H132&lt;-10,MATCH(-G132-H132,{0,20,50,90,130,170,220,270,320,370,430,500,600,750,900,1100,1300,1500,1750,2000,2250,3000,3500,4000},1)-1,"")</f>
      </c>
      <c r="L132" s="74"/>
      <c r="M132" s="75"/>
      <c r="N132" s="74"/>
      <c r="O132" s="77"/>
      <c r="P132" s="74"/>
      <c r="Q132" s="78"/>
      <c r="R132" s="74"/>
      <c r="S132" s="74">
        <f t="shared" si="37"/>
        <v>0</v>
      </c>
      <c r="T132" s="74">
        <f t="shared" si="38"/>
      </c>
      <c r="U132" s="74">
        <f t="shared" si="39"/>
      </c>
    </row>
    <row r="133" spans="9:21" ht="14.25">
      <c r="I133" s="74">
        <f>SUM(I123:I132)</f>
        <v>24</v>
      </c>
      <c r="J133" s="74">
        <f>SUM(J123:J132)</f>
        <v>16</v>
      </c>
      <c r="T133" s="74">
        <f>IF(J133&gt;0,J133,"")</f>
        <v>16</v>
      </c>
      <c r="U133" s="74">
        <f>IF(I133&gt;0,I133,"")</f>
        <v>24</v>
      </c>
    </row>
    <row r="134" ht="34.5" customHeight="1"/>
    <row r="135" spans="2:19" s="39" customFormat="1" ht="18">
      <c r="B135" s="131" t="str">
        <f>Таблица!B7</f>
        <v>Корейский Лесоруб</v>
      </c>
      <c r="C135" s="132"/>
      <c r="D135" s="132"/>
      <c r="E135" s="67">
        <f>MATCH(I152-J152,{-1000,-38,-30,-25,-20,-16,-12,-9,-6,-3,0,1,4,7,10,13,17,21,26,31,39},1)-1</f>
        <v>20</v>
      </c>
      <c r="F135" s="67">
        <f>MATCH(J152-I152,{-1000,-38,-30,-25,-20,-16,-12,-9,-6,-3,0,1,4,7,10,13,17,21,26,31,39},1)-1</f>
        <v>0</v>
      </c>
      <c r="H135" s="131" t="str">
        <f>Таблица!B13</f>
        <v>Мнехоп</v>
      </c>
      <c r="I135" s="132"/>
      <c r="J135" s="132"/>
      <c r="M135" s="66" t="str">
        <f>H135</f>
        <v>Мнехоп</v>
      </c>
      <c r="P135" s="67">
        <f>F135</f>
        <v>0</v>
      </c>
      <c r="Q135" s="67">
        <f>E135</f>
        <v>20</v>
      </c>
      <c r="S135" s="66" t="str">
        <f>B135</f>
        <v>Корейский Лесоруб</v>
      </c>
    </row>
    <row r="136" spans="1:18" ht="12.75">
      <c r="A136" s="3"/>
      <c r="B136" s="132"/>
      <c r="C136" s="132"/>
      <c r="D136" s="132"/>
      <c r="G136" s="3"/>
      <c r="H136" s="132"/>
      <c r="I136" s="132"/>
      <c r="J136" s="132"/>
      <c r="L136" s="3"/>
      <c r="R136" s="3"/>
    </row>
    <row r="137" spans="1:21" ht="12.75">
      <c r="A137" s="135" t="s">
        <v>10</v>
      </c>
      <c r="B137" s="133"/>
      <c r="C137" s="133"/>
      <c r="D137" s="133"/>
      <c r="G137" s="135" t="s">
        <v>70</v>
      </c>
      <c r="H137" s="133"/>
      <c r="I137" s="133"/>
      <c r="J137" s="133"/>
      <c r="L137" s="135" t="s">
        <v>60</v>
      </c>
      <c r="M137" s="133"/>
      <c r="N137" s="133"/>
      <c r="O137" s="133"/>
      <c r="R137" s="135" t="s">
        <v>12</v>
      </c>
      <c r="S137" s="133"/>
      <c r="T137" s="133"/>
      <c r="U137" s="133"/>
    </row>
    <row r="138" spans="1:21" ht="12.75">
      <c r="A138" s="136" t="s">
        <v>13</v>
      </c>
      <c r="B138" s="134"/>
      <c r="C138" s="134"/>
      <c r="D138" s="134"/>
      <c r="G138" s="136" t="s">
        <v>20</v>
      </c>
      <c r="H138" s="134"/>
      <c r="I138" s="134"/>
      <c r="J138" s="134"/>
      <c r="L138" s="136" t="s">
        <v>74</v>
      </c>
      <c r="M138" s="134"/>
      <c r="N138" s="134"/>
      <c r="O138" s="134"/>
      <c r="R138" s="136" t="s">
        <v>7</v>
      </c>
      <c r="S138" s="134"/>
      <c r="T138" s="134"/>
      <c r="U138" s="134"/>
    </row>
    <row r="139" spans="1:18" s="80" customFormat="1" ht="24.75" customHeight="1">
      <c r="A139" s="79"/>
      <c r="G139" s="79"/>
      <c r="L139" s="79"/>
      <c r="R139" s="79"/>
    </row>
    <row r="140" spans="1:21" ht="48.75">
      <c r="A140" s="71" t="s">
        <v>21</v>
      </c>
      <c r="B140" s="72" t="s">
        <v>29</v>
      </c>
      <c r="C140" s="72" t="s">
        <v>30</v>
      </c>
      <c r="D140" s="72" t="s">
        <v>22</v>
      </c>
      <c r="E140" s="72" t="s">
        <v>23</v>
      </c>
      <c r="F140" s="72" t="s">
        <v>24</v>
      </c>
      <c r="G140" s="73" t="s">
        <v>25</v>
      </c>
      <c r="H140" s="73"/>
      <c r="I140" s="73" t="s">
        <v>31</v>
      </c>
      <c r="J140" s="73"/>
      <c r="L140" s="71" t="s">
        <v>21</v>
      </c>
      <c r="M140" s="72" t="s">
        <v>29</v>
      </c>
      <c r="N140" s="72" t="s">
        <v>30</v>
      </c>
      <c r="O140" s="72" t="s">
        <v>22</v>
      </c>
      <c r="P140" s="72" t="s">
        <v>23</v>
      </c>
      <c r="Q140" s="72" t="s">
        <v>24</v>
      </c>
      <c r="R140" s="73" t="s">
        <v>25</v>
      </c>
      <c r="S140" s="73"/>
      <c r="T140" s="73" t="s">
        <v>31</v>
      </c>
      <c r="U140" s="73"/>
    </row>
    <row r="141" spans="1:21" ht="13.5" thickBot="1">
      <c r="A141" s="68"/>
      <c r="B141" s="69"/>
      <c r="C141" s="69"/>
      <c r="D141" s="69"/>
      <c r="E141" s="69"/>
      <c r="F141" s="69"/>
      <c r="G141" s="70" t="s">
        <v>32</v>
      </c>
      <c r="H141" s="70" t="s">
        <v>33</v>
      </c>
      <c r="I141" s="70" t="s">
        <v>34</v>
      </c>
      <c r="J141" s="70" t="s">
        <v>26</v>
      </c>
      <c r="L141" s="68"/>
      <c r="M141" s="69"/>
      <c r="N141" s="69"/>
      <c r="O141" s="69"/>
      <c r="P141" s="69"/>
      <c r="Q141" s="69"/>
      <c r="R141" s="70" t="s">
        <v>32</v>
      </c>
      <c r="S141" s="70" t="s">
        <v>33</v>
      </c>
      <c r="T141" s="70" t="s">
        <v>34</v>
      </c>
      <c r="U141" s="70" t="s">
        <v>26</v>
      </c>
    </row>
    <row r="142" spans="1:21" ht="15.75" thickTop="1">
      <c r="A142" s="74">
        <v>9</v>
      </c>
      <c r="B142" s="75"/>
      <c r="C142" s="75"/>
      <c r="D142" s="77"/>
      <c r="E142" s="74"/>
      <c r="F142" s="78"/>
      <c r="G142" s="74">
        <v>90</v>
      </c>
      <c r="H142" s="74">
        <f aca="true" t="shared" si="42" ref="H142:H151">-R142</f>
        <v>-100</v>
      </c>
      <c r="I142" s="74">
        <f>IF(G142+H142&gt;10,MATCH(G142+H142,{0,20,50,90,130,170,220,270,320,370,430,500,600,750,900,1100,1300,1500,1750,2000,2250,3000,3500,4000},1)-1,"")</f>
      </c>
      <c r="J142" s="74">
        <f>IF(G142+H142&lt;-10,MATCH(-G142-H142,{0,20,50,90,130,170,220,270,320,370,430,500,600,750,900,1100,1300,1500,1750,2000,2250,3000,3500,4000},1)-1,"")</f>
      </c>
      <c r="L142" s="74">
        <f>A142</f>
        <v>9</v>
      </c>
      <c r="M142" s="75"/>
      <c r="N142" s="75"/>
      <c r="O142" s="77"/>
      <c r="P142" s="74"/>
      <c r="Q142" s="78"/>
      <c r="R142" s="74">
        <v>100</v>
      </c>
      <c r="S142" s="74">
        <f aca="true" t="shared" si="43" ref="S142:S151">-G142</f>
        <v>-90</v>
      </c>
      <c r="T142" s="74">
        <f aca="true" t="shared" si="44" ref="T142:T151">IF(J142&gt;0,J142,"")</f>
      </c>
      <c r="U142" s="74">
        <f aca="true" t="shared" si="45" ref="U142:U151">IF(I142&gt;0,I142,"")</f>
      </c>
    </row>
    <row r="143" spans="1:21" ht="15">
      <c r="A143" s="74">
        <f>A142+1</f>
        <v>10</v>
      </c>
      <c r="B143" s="75"/>
      <c r="C143" s="74"/>
      <c r="D143" s="77"/>
      <c r="E143" s="74"/>
      <c r="F143" s="78"/>
      <c r="G143" s="74">
        <v>-170</v>
      </c>
      <c r="H143" s="74">
        <f t="shared" si="42"/>
        <v>1100</v>
      </c>
      <c r="I143" s="74">
        <f>IF(G143+H143&gt;10,MATCH(G143+H143,{0,20,50,90,130,170,220,270,320,370,430,500,600,750,900,1100,1300,1500,1750,2000,2250,3000,3500,4000},1)-1,"")</f>
        <v>14</v>
      </c>
      <c r="J143" s="74">
        <f>IF(G143+H143&lt;-10,MATCH(-G143-H143,{0,20,50,90,130,170,220,270,320,370,430,500,600,750,900,1100,1300,1500,1750,2000,2250,3000,3500,4000},1)-1,"")</f>
      </c>
      <c r="L143" s="74">
        <f aca="true" t="shared" si="46" ref="L143:L149">A143</f>
        <v>10</v>
      </c>
      <c r="M143" s="75"/>
      <c r="N143" s="74"/>
      <c r="O143" s="77"/>
      <c r="P143" s="74"/>
      <c r="Q143" s="78"/>
      <c r="R143" s="74">
        <v>-1100</v>
      </c>
      <c r="S143" s="74">
        <f t="shared" si="43"/>
        <v>170</v>
      </c>
      <c r="T143" s="74">
        <f t="shared" si="44"/>
      </c>
      <c r="U143" s="74">
        <f t="shared" si="45"/>
        <v>14</v>
      </c>
    </row>
    <row r="144" spans="1:21" ht="15">
      <c r="A144" s="74">
        <f aca="true" t="shared" si="47" ref="A144:A149">A143+1</f>
        <v>11</v>
      </c>
      <c r="B144" s="75"/>
      <c r="C144" s="74"/>
      <c r="D144" s="77"/>
      <c r="E144" s="74"/>
      <c r="F144" s="78"/>
      <c r="G144" s="74">
        <v>-400</v>
      </c>
      <c r="H144" s="74">
        <f t="shared" si="42"/>
        <v>460</v>
      </c>
      <c r="I144" s="74">
        <f>IF(G144+H144&gt;10,MATCH(G144+H144,{0,20,50,90,130,170,220,270,320,370,430,500,600,750,900,1100,1300,1500,1750,2000,2250,3000,3500,4000},1)-1,"")</f>
        <v>2</v>
      </c>
      <c r="J144" s="74">
        <f>IF(G144+H144&lt;-10,MATCH(-G144-H144,{0,20,50,90,130,170,220,270,320,370,430,500,600,750,900,1100,1300,1500,1750,2000,2250,3000,3500,4000},1)-1,"")</f>
      </c>
      <c r="L144" s="74">
        <f t="shared" si="46"/>
        <v>11</v>
      </c>
      <c r="M144" s="75"/>
      <c r="N144" s="74"/>
      <c r="O144" s="77"/>
      <c r="P144" s="74"/>
      <c r="Q144" s="78"/>
      <c r="R144" s="74">
        <v>-460</v>
      </c>
      <c r="S144" s="74">
        <f t="shared" si="43"/>
        <v>400</v>
      </c>
      <c r="T144" s="74">
        <f t="shared" si="44"/>
      </c>
      <c r="U144" s="74">
        <f t="shared" si="45"/>
        <v>2</v>
      </c>
    </row>
    <row r="145" spans="1:21" ht="15">
      <c r="A145" s="74">
        <f t="shared" si="47"/>
        <v>12</v>
      </c>
      <c r="B145" s="75"/>
      <c r="C145" s="74"/>
      <c r="D145" s="77"/>
      <c r="E145" s="74"/>
      <c r="F145" s="78"/>
      <c r="G145" s="74">
        <v>690</v>
      </c>
      <c r="H145" s="74">
        <f t="shared" si="42"/>
        <v>-140</v>
      </c>
      <c r="I145" s="74">
        <f>IF(G145+H145&gt;10,MATCH(G145+H145,{0,20,50,90,130,170,220,270,320,370,430,500,600,750,900,1100,1300,1500,1750,2000,2250,3000,3500,4000},1)-1,"")</f>
        <v>11</v>
      </c>
      <c r="J145" s="74">
        <f>IF(G145+H145&lt;-10,MATCH(-G145-H145,{0,20,50,90,130,170,220,270,320,370,430,500,600,750,900,1100,1300,1500,1750,2000,2250,3000,3500,4000},1)-1,"")</f>
      </c>
      <c r="L145" s="74">
        <f t="shared" si="46"/>
        <v>12</v>
      </c>
      <c r="M145" s="75"/>
      <c r="N145" s="74"/>
      <c r="O145" s="77"/>
      <c r="P145" s="74"/>
      <c r="Q145" s="78"/>
      <c r="R145" s="74">
        <v>140</v>
      </c>
      <c r="S145" s="74">
        <f t="shared" si="43"/>
        <v>-690</v>
      </c>
      <c r="T145" s="74">
        <f t="shared" si="44"/>
      </c>
      <c r="U145" s="74">
        <f t="shared" si="45"/>
        <v>11</v>
      </c>
    </row>
    <row r="146" spans="1:21" ht="15">
      <c r="A146" s="74">
        <f t="shared" si="47"/>
        <v>13</v>
      </c>
      <c r="B146" s="75"/>
      <c r="C146" s="75"/>
      <c r="D146" s="77"/>
      <c r="E146" s="74"/>
      <c r="F146" s="78"/>
      <c r="G146" s="74">
        <v>200</v>
      </c>
      <c r="H146" s="74">
        <f t="shared" si="42"/>
        <v>110</v>
      </c>
      <c r="I146" s="74">
        <f>IF(G146+H146&gt;10,MATCH(G146+H146,{0,20,50,90,130,170,220,270,320,370,430,500,600,750,900,1100,1300,1500,1750,2000,2250,3000,3500,4000},1)-1,"")</f>
        <v>7</v>
      </c>
      <c r="J146" s="74">
        <f>IF(G146+H146&lt;-10,MATCH(-G146-H146,{0,20,50,90,130,170,220,270,320,370,430,500,600,750,900,1100,1300,1500,1750,2000,2250,3000,3500,4000},1)-1,"")</f>
      </c>
      <c r="L146" s="74">
        <f t="shared" si="46"/>
        <v>13</v>
      </c>
      <c r="M146" s="75"/>
      <c r="N146" s="75"/>
      <c r="O146" s="76"/>
      <c r="P146" s="74"/>
      <c r="Q146" s="78"/>
      <c r="R146" s="74">
        <v>-110</v>
      </c>
      <c r="S146" s="74">
        <f t="shared" si="43"/>
        <v>-200</v>
      </c>
      <c r="T146" s="74">
        <f t="shared" si="44"/>
      </c>
      <c r="U146" s="74">
        <f t="shared" si="45"/>
        <v>7</v>
      </c>
    </row>
    <row r="147" spans="1:21" ht="15">
      <c r="A147" s="74">
        <f t="shared" si="47"/>
        <v>14</v>
      </c>
      <c r="B147" s="75"/>
      <c r="C147" s="74"/>
      <c r="D147" s="74"/>
      <c r="E147" s="74"/>
      <c r="F147" s="78"/>
      <c r="G147" s="74">
        <v>50</v>
      </c>
      <c r="H147" s="74">
        <f t="shared" si="42"/>
        <v>50</v>
      </c>
      <c r="I147" s="74">
        <f>IF(G147+H147&gt;10,MATCH(G147+H147,{0,20,50,90,130,170,220,270,320,370,430,500,600,750,900,1100,1300,1500,1750,2000,2250,3000,3500,4000},1)-1,"")</f>
        <v>3</v>
      </c>
      <c r="J147" s="74">
        <f>IF(G147+H147&lt;-10,MATCH(-G147-H147,{0,20,50,90,130,170,220,270,320,370,430,500,600,750,900,1100,1300,1500,1750,2000,2250,3000,3500,4000},1)-1,"")</f>
      </c>
      <c r="L147" s="74">
        <f t="shared" si="46"/>
        <v>14</v>
      </c>
      <c r="M147" s="75"/>
      <c r="N147" s="74"/>
      <c r="O147" s="77"/>
      <c r="P147" s="74"/>
      <c r="Q147" s="78"/>
      <c r="R147" s="74">
        <v>-50</v>
      </c>
      <c r="S147" s="74">
        <f t="shared" si="43"/>
        <v>-50</v>
      </c>
      <c r="T147" s="74">
        <f t="shared" si="44"/>
      </c>
      <c r="U147" s="74">
        <f t="shared" si="45"/>
        <v>3</v>
      </c>
    </row>
    <row r="148" spans="1:21" ht="15">
      <c r="A148" s="74">
        <f t="shared" si="47"/>
        <v>15</v>
      </c>
      <c r="B148" s="75"/>
      <c r="C148" s="75"/>
      <c r="D148" s="77"/>
      <c r="E148" s="74"/>
      <c r="F148" s="78"/>
      <c r="G148" s="74">
        <v>-90</v>
      </c>
      <c r="H148" s="74">
        <f t="shared" si="42"/>
        <v>100</v>
      </c>
      <c r="I148" s="74">
        <f>IF(G148+H148&gt;10,MATCH(G148+H148,{0,20,50,90,130,170,220,270,320,370,430,500,600,750,900,1100,1300,1500,1750,2000,2250,3000,3500,4000},1)-1,"")</f>
      </c>
      <c r="J148" s="74">
        <f>IF(G148+H148&lt;-10,MATCH(-G148-H148,{0,20,50,90,130,170,220,270,320,370,430,500,600,750,900,1100,1300,1500,1750,2000,2250,3000,3500,4000},1)-1,"")</f>
      </c>
      <c r="L148" s="74">
        <f t="shared" si="46"/>
        <v>15</v>
      </c>
      <c r="M148" s="75"/>
      <c r="N148" s="75"/>
      <c r="O148" s="76"/>
      <c r="P148" s="74"/>
      <c r="Q148" s="78"/>
      <c r="R148" s="74">
        <v>-100</v>
      </c>
      <c r="S148" s="74">
        <f t="shared" si="43"/>
        <v>90</v>
      </c>
      <c r="T148" s="74">
        <f t="shared" si="44"/>
      </c>
      <c r="U148" s="74">
        <f t="shared" si="45"/>
      </c>
    </row>
    <row r="149" spans="1:21" ht="15">
      <c r="A149" s="74">
        <f t="shared" si="47"/>
        <v>16</v>
      </c>
      <c r="B149" s="75"/>
      <c r="C149" s="74"/>
      <c r="D149" s="74"/>
      <c r="E149" s="74"/>
      <c r="F149" s="78"/>
      <c r="G149" s="74">
        <v>200</v>
      </c>
      <c r="H149" s="74">
        <f t="shared" si="42"/>
        <v>600</v>
      </c>
      <c r="I149" s="74">
        <f>IF(G149+H149&gt;10,MATCH(G149+H149,{0,20,50,90,130,170,220,270,320,370,430,500,600,750,900,1100,1300,1500,1750,2000,2250,3000,3500,4000},1)-1,"")</f>
        <v>13</v>
      </c>
      <c r="J149" s="74">
        <f>IF(G149+H149&lt;-10,MATCH(-G149-H149,{0,20,50,90,130,170,220,270,320,370,430,500,600,750,900,1100,1300,1500,1750,2000,2250,3000,3500,4000},1)-1,"")</f>
      </c>
      <c r="L149" s="74">
        <f t="shared" si="46"/>
        <v>16</v>
      </c>
      <c r="M149" s="75"/>
      <c r="N149" s="74"/>
      <c r="O149" s="77"/>
      <c r="P149" s="74"/>
      <c r="Q149" s="78"/>
      <c r="R149" s="74">
        <v>-600</v>
      </c>
      <c r="S149" s="74">
        <f t="shared" si="43"/>
        <v>-200</v>
      </c>
      <c r="T149" s="74">
        <f t="shared" si="44"/>
      </c>
      <c r="U149" s="74">
        <f t="shared" si="45"/>
        <v>13</v>
      </c>
    </row>
    <row r="150" spans="1:21" ht="15">
      <c r="A150" s="74"/>
      <c r="B150" s="75"/>
      <c r="C150" s="74"/>
      <c r="D150" s="77"/>
      <c r="E150" s="74"/>
      <c r="F150" s="78"/>
      <c r="G150" s="74"/>
      <c r="H150" s="74">
        <f t="shared" si="42"/>
        <v>0</v>
      </c>
      <c r="I150" s="74">
        <f>IF(G150+H150&gt;10,MATCH(G150+H150,{0,20,50,90,130,170,220,270,320,370,430,500,600,750,900,1100,1300,1500,1750,2000,2250,3000,3500,4000},1)-1,"")</f>
      </c>
      <c r="J150" s="74">
        <f>IF(G150+H150&lt;-10,MATCH(-G150-H150,{0,20,50,90,130,170,220,270,320,370,430,500,600,750,900,1100,1300,1500,1750,2000,2250,3000,3500,4000},1)-1,"")</f>
      </c>
      <c r="L150" s="74"/>
      <c r="M150" s="75"/>
      <c r="N150" s="74"/>
      <c r="O150" s="77"/>
      <c r="P150" s="74"/>
      <c r="Q150" s="78"/>
      <c r="R150" s="74"/>
      <c r="S150" s="74">
        <f t="shared" si="43"/>
        <v>0</v>
      </c>
      <c r="T150" s="74">
        <f t="shared" si="44"/>
      </c>
      <c r="U150" s="74">
        <f t="shared" si="45"/>
      </c>
    </row>
    <row r="151" spans="1:21" ht="15">
      <c r="A151" s="74"/>
      <c r="B151" s="75"/>
      <c r="C151" s="74"/>
      <c r="D151" s="77"/>
      <c r="E151" s="74"/>
      <c r="F151" s="78"/>
      <c r="G151" s="74"/>
      <c r="H151" s="74">
        <f t="shared" si="42"/>
        <v>0</v>
      </c>
      <c r="I151" s="74">
        <f>IF(G151+H151&gt;10,MATCH(G151+H151,{0,20,50,90,130,170,220,270,320,370,430,500,600,750,900,1100,1300,1500,1750,2000,2250,3000,3500,4000},1)-1,"")</f>
      </c>
      <c r="J151" s="74">
        <f>IF(G151+H151&lt;-10,MATCH(-G151-H151,{0,20,50,90,130,170,220,270,320,370,430,500,600,750,900,1100,1300,1500,1750,2000,2250,3000,3500,4000},1)-1,"")</f>
      </c>
      <c r="L151" s="74"/>
      <c r="M151" s="75"/>
      <c r="N151" s="74"/>
      <c r="O151" s="77"/>
      <c r="P151" s="74"/>
      <c r="Q151" s="78"/>
      <c r="R151" s="74"/>
      <c r="S151" s="74">
        <f t="shared" si="43"/>
        <v>0</v>
      </c>
      <c r="T151" s="74">
        <f t="shared" si="44"/>
      </c>
      <c r="U151" s="74">
        <f t="shared" si="45"/>
      </c>
    </row>
    <row r="152" spans="1:21" ht="14.25">
      <c r="A152" s="81"/>
      <c r="B152" s="81"/>
      <c r="C152" s="82"/>
      <c r="D152" s="81"/>
      <c r="E152" s="81"/>
      <c r="F152" s="81"/>
      <c r="G152" s="81"/>
      <c r="H152" s="81"/>
      <c r="I152" s="74">
        <f>SUM(I142:I151)</f>
        <v>50</v>
      </c>
      <c r="J152" s="74">
        <f>SUM(J142:J151)</f>
        <v>0</v>
      </c>
      <c r="L152" s="81"/>
      <c r="M152" s="81"/>
      <c r="N152" s="82"/>
      <c r="O152" s="82"/>
      <c r="P152" s="82"/>
      <c r="Q152" s="82"/>
      <c r="R152" s="82"/>
      <c r="S152" s="82"/>
      <c r="T152" s="74">
        <f>IF(J152&gt;0,J152,"")</f>
      </c>
      <c r="U152" s="74">
        <f>IF(I152&gt;0,I152,"")</f>
        <v>50</v>
      </c>
    </row>
    <row r="153" ht="34.5" customHeight="1"/>
    <row r="154" spans="2:19" s="39" customFormat="1" ht="18">
      <c r="B154" s="131" t="str">
        <f>Таблица!B7</f>
        <v>Корейский Лесоруб</v>
      </c>
      <c r="C154" s="132"/>
      <c r="D154" s="132"/>
      <c r="E154" s="67">
        <f>MATCH(I171-J171,{-1000,-38,-30,-25,-20,-16,-12,-9,-6,-3,0,1,4,7,10,13,17,21,26,31,39},1)-1</f>
        <v>12</v>
      </c>
      <c r="F154" s="67">
        <f>MATCH(J171-I171,{-1000,-38,-30,-25,-20,-16,-12,-9,-6,-3,0,1,4,7,10,13,17,21,26,31,39},1)-1</f>
        <v>8</v>
      </c>
      <c r="H154" s="131" t="str">
        <f>Таблица!B15</f>
        <v>Никак</v>
      </c>
      <c r="I154" s="132"/>
      <c r="J154" s="132"/>
      <c r="M154" s="66" t="str">
        <f>H154</f>
        <v>Никак</v>
      </c>
      <c r="P154" s="67">
        <f>F154</f>
        <v>8</v>
      </c>
      <c r="Q154" s="67">
        <f>E154</f>
        <v>12</v>
      </c>
      <c r="S154" s="66" t="str">
        <f>B154</f>
        <v>Корейский Лесоруб</v>
      </c>
    </row>
    <row r="155" spans="1:18" ht="12.75">
      <c r="A155" s="3"/>
      <c r="B155" s="132"/>
      <c r="C155" s="132"/>
      <c r="D155" s="132"/>
      <c r="G155" s="3"/>
      <c r="H155" s="132"/>
      <c r="I155" s="132"/>
      <c r="J155" s="132"/>
      <c r="L155" s="3"/>
      <c r="R155" s="3"/>
    </row>
    <row r="156" spans="1:21" ht="12.75">
      <c r="A156" s="135" t="s">
        <v>10</v>
      </c>
      <c r="B156" s="133"/>
      <c r="C156" s="133"/>
      <c r="D156" s="133"/>
      <c r="G156" s="135" t="s">
        <v>35</v>
      </c>
      <c r="H156" s="133"/>
      <c r="I156" s="133"/>
      <c r="J156" s="133"/>
      <c r="L156" s="135" t="s">
        <v>6</v>
      </c>
      <c r="M156" s="133"/>
      <c r="N156" s="133"/>
      <c r="O156" s="133"/>
      <c r="R156" s="135" t="s">
        <v>12</v>
      </c>
      <c r="S156" s="133"/>
      <c r="T156" s="133"/>
      <c r="U156" s="133"/>
    </row>
    <row r="157" spans="1:21" ht="12.75">
      <c r="A157" s="136" t="s">
        <v>13</v>
      </c>
      <c r="B157" s="134"/>
      <c r="C157" s="134"/>
      <c r="D157" s="134"/>
      <c r="G157" s="136" t="s">
        <v>55</v>
      </c>
      <c r="H157" s="134"/>
      <c r="I157" s="134"/>
      <c r="J157" s="134"/>
      <c r="L157" s="136" t="s">
        <v>9</v>
      </c>
      <c r="M157" s="134"/>
      <c r="N157" s="134"/>
      <c r="O157" s="134"/>
      <c r="R157" s="136" t="s">
        <v>7</v>
      </c>
      <c r="S157" s="134"/>
      <c r="T157" s="134"/>
      <c r="U157" s="134"/>
    </row>
    <row r="158" spans="1:18" s="80" customFormat="1" ht="24.75" customHeight="1">
      <c r="A158" s="79"/>
      <c r="G158" s="79"/>
      <c r="L158" s="79"/>
      <c r="R158" s="79"/>
    </row>
    <row r="159" spans="1:21" ht="48.75">
      <c r="A159" s="71" t="s">
        <v>21</v>
      </c>
      <c r="B159" s="72" t="s">
        <v>29</v>
      </c>
      <c r="C159" s="72" t="s">
        <v>30</v>
      </c>
      <c r="D159" s="72" t="s">
        <v>22</v>
      </c>
      <c r="E159" s="72" t="s">
        <v>23</v>
      </c>
      <c r="F159" s="72" t="s">
        <v>24</v>
      </c>
      <c r="G159" s="73" t="s">
        <v>25</v>
      </c>
      <c r="H159" s="73"/>
      <c r="I159" s="73" t="s">
        <v>31</v>
      </c>
      <c r="J159" s="73"/>
      <c r="L159" s="71" t="s">
        <v>21</v>
      </c>
      <c r="M159" s="72" t="s">
        <v>29</v>
      </c>
      <c r="N159" s="72" t="s">
        <v>30</v>
      </c>
      <c r="O159" s="72" t="s">
        <v>22</v>
      </c>
      <c r="P159" s="72" t="s">
        <v>23</v>
      </c>
      <c r="Q159" s="72" t="s">
        <v>24</v>
      </c>
      <c r="R159" s="73" t="s">
        <v>25</v>
      </c>
      <c r="S159" s="73"/>
      <c r="T159" s="73" t="s">
        <v>31</v>
      </c>
      <c r="U159" s="73"/>
    </row>
    <row r="160" spans="1:21" ht="13.5" thickBot="1">
      <c r="A160" s="68"/>
      <c r="B160" s="69"/>
      <c r="C160" s="69"/>
      <c r="D160" s="69"/>
      <c r="E160" s="69"/>
      <c r="F160" s="69"/>
      <c r="G160" s="70" t="s">
        <v>32</v>
      </c>
      <c r="H160" s="70" t="s">
        <v>33</v>
      </c>
      <c r="I160" s="70" t="s">
        <v>34</v>
      </c>
      <c r="J160" s="70" t="s">
        <v>26</v>
      </c>
      <c r="L160" s="68"/>
      <c r="M160" s="69"/>
      <c r="N160" s="69"/>
      <c r="O160" s="69"/>
      <c r="P160" s="69"/>
      <c r="Q160" s="69"/>
      <c r="R160" s="70" t="s">
        <v>32</v>
      </c>
      <c r="S160" s="70" t="s">
        <v>33</v>
      </c>
      <c r="T160" s="70" t="s">
        <v>34</v>
      </c>
      <c r="U160" s="70" t="s">
        <v>26</v>
      </c>
    </row>
    <row r="161" spans="1:21" ht="15.75" thickTop="1">
      <c r="A161" s="74">
        <v>9</v>
      </c>
      <c r="B161" s="75"/>
      <c r="C161" s="75"/>
      <c r="D161" s="77"/>
      <c r="E161" s="74"/>
      <c r="F161" s="78"/>
      <c r="G161" s="74">
        <v>-100</v>
      </c>
      <c r="H161" s="74">
        <f aca="true" t="shared" si="48" ref="H161:H170">-R161</f>
        <v>100</v>
      </c>
      <c r="I161" s="74">
        <f>IF(G161+H161&gt;10,MATCH(G161+H161,{0,20,50,90,130,170,220,270,320,370,430,500,600,750,900,1100,1300,1500,1750,2000,2250,3000,3500,4000},1)-1,"")</f>
      </c>
      <c r="J161" s="74">
        <f>IF(G161+H161&lt;-10,MATCH(-G161-H161,{0,20,50,90,130,170,220,270,320,370,430,500,600,750,900,1100,1300,1500,1750,2000,2250,3000,3500,4000},1)-1,"")</f>
      </c>
      <c r="L161" s="74">
        <f>A161</f>
        <v>9</v>
      </c>
      <c r="M161" s="75"/>
      <c r="N161" s="75"/>
      <c r="O161" s="77"/>
      <c r="P161" s="74"/>
      <c r="Q161" s="78"/>
      <c r="R161" s="74">
        <v>-100</v>
      </c>
      <c r="S161" s="74">
        <f aca="true" t="shared" si="49" ref="S161:S170">-G161</f>
        <v>100</v>
      </c>
      <c r="T161" s="74">
        <f aca="true" t="shared" si="50" ref="T161:T170">IF(J161&gt;0,J161,"")</f>
      </c>
      <c r="U161" s="74">
        <f aca="true" t="shared" si="51" ref="U161:U170">IF(I161&gt;0,I161,"")</f>
      </c>
    </row>
    <row r="162" spans="1:21" ht="15">
      <c r="A162" s="74">
        <f>A161+1</f>
        <v>10</v>
      </c>
      <c r="B162" s="75"/>
      <c r="C162" s="74"/>
      <c r="D162" s="77"/>
      <c r="E162" s="74"/>
      <c r="F162" s="78"/>
      <c r="G162" s="74">
        <v>110</v>
      </c>
      <c r="H162" s="74">
        <f t="shared" si="48"/>
        <v>-200</v>
      </c>
      <c r="I162" s="74">
        <f>IF(G162+H162&gt;10,MATCH(G162+H162,{0,20,50,90,130,170,220,270,320,370,430,500,600,750,900,1100,1300,1500,1750,2000,2250,3000,3500,4000},1)-1,"")</f>
      </c>
      <c r="J162" s="74">
        <f>IF(G162+H162&lt;-10,MATCH(-G162-H162,{0,20,50,90,130,170,220,270,320,370,430,500,600,750,900,1100,1300,1500,1750,2000,2250,3000,3500,4000},1)-1,"")</f>
        <v>3</v>
      </c>
      <c r="L162" s="74">
        <f aca="true" t="shared" si="52" ref="L162:L168">A162</f>
        <v>10</v>
      </c>
      <c r="M162" s="75"/>
      <c r="N162" s="74"/>
      <c r="O162" s="77"/>
      <c r="P162" s="74"/>
      <c r="Q162" s="78"/>
      <c r="R162" s="74">
        <v>200</v>
      </c>
      <c r="S162" s="74">
        <f t="shared" si="49"/>
        <v>-110</v>
      </c>
      <c r="T162" s="74">
        <f t="shared" si="50"/>
        <v>3</v>
      </c>
      <c r="U162" s="74">
        <f t="shared" si="51"/>
      </c>
    </row>
    <row r="163" spans="1:21" ht="15">
      <c r="A163" s="74">
        <f aca="true" t="shared" si="53" ref="A163:A168">A162+1</f>
        <v>11</v>
      </c>
      <c r="B163" s="75"/>
      <c r="C163" s="74"/>
      <c r="D163" s="77"/>
      <c r="E163" s="74"/>
      <c r="F163" s="78"/>
      <c r="G163" s="74">
        <v>170</v>
      </c>
      <c r="H163" s="74">
        <f t="shared" si="48"/>
        <v>-420</v>
      </c>
      <c r="I163" s="74">
        <f>IF(G163+H163&gt;10,MATCH(G163+H163,{0,20,50,90,130,170,220,270,320,370,430,500,600,750,900,1100,1300,1500,1750,2000,2250,3000,3500,4000},1)-1,"")</f>
      </c>
      <c r="J163" s="74">
        <f>IF(G163+H163&lt;-10,MATCH(-G163-H163,{0,20,50,90,130,170,220,270,320,370,430,500,600,750,900,1100,1300,1500,1750,2000,2250,3000,3500,4000},1)-1,"")</f>
        <v>6</v>
      </c>
      <c r="L163" s="74">
        <f t="shared" si="52"/>
        <v>11</v>
      </c>
      <c r="M163" s="75"/>
      <c r="N163" s="74"/>
      <c r="O163" s="77"/>
      <c r="P163" s="74"/>
      <c r="Q163" s="78"/>
      <c r="R163" s="74">
        <v>420</v>
      </c>
      <c r="S163" s="74">
        <f t="shared" si="49"/>
        <v>-170</v>
      </c>
      <c r="T163" s="74">
        <f t="shared" si="50"/>
        <v>6</v>
      </c>
      <c r="U163" s="74">
        <f t="shared" si="51"/>
      </c>
    </row>
    <row r="164" spans="1:21" ht="15">
      <c r="A164" s="74">
        <f t="shared" si="53"/>
        <v>12</v>
      </c>
      <c r="B164" s="75"/>
      <c r="C164" s="74"/>
      <c r="D164" s="77"/>
      <c r="E164" s="74"/>
      <c r="F164" s="78"/>
      <c r="G164" s="74">
        <v>-200</v>
      </c>
      <c r="H164" s="74">
        <f t="shared" si="48"/>
        <v>100</v>
      </c>
      <c r="I164" s="74">
        <f>IF(G164+H164&gt;10,MATCH(G164+H164,{0,20,50,90,130,170,220,270,320,370,430,500,600,750,900,1100,1300,1500,1750,2000,2250,3000,3500,4000},1)-1,"")</f>
      </c>
      <c r="J164" s="74">
        <f>IF(G164+H164&lt;-10,MATCH(-G164-H164,{0,20,50,90,130,170,220,270,320,370,430,500,600,750,900,1100,1300,1500,1750,2000,2250,3000,3500,4000},1)-1,"")</f>
        <v>3</v>
      </c>
      <c r="L164" s="74">
        <f t="shared" si="52"/>
        <v>12</v>
      </c>
      <c r="M164" s="75"/>
      <c r="N164" s="74"/>
      <c r="O164" s="77"/>
      <c r="P164" s="74"/>
      <c r="Q164" s="78"/>
      <c r="R164" s="74">
        <v>-100</v>
      </c>
      <c r="S164" s="74">
        <f t="shared" si="49"/>
        <v>200</v>
      </c>
      <c r="T164" s="74">
        <f t="shared" si="50"/>
        <v>3</v>
      </c>
      <c r="U164" s="74">
        <f t="shared" si="51"/>
      </c>
    </row>
    <row r="165" spans="1:21" ht="15">
      <c r="A165" s="74">
        <f t="shared" si="53"/>
        <v>13</v>
      </c>
      <c r="B165" s="75"/>
      <c r="C165" s="75"/>
      <c r="D165" s="77"/>
      <c r="E165" s="74"/>
      <c r="F165" s="78"/>
      <c r="G165" s="74">
        <v>110</v>
      </c>
      <c r="H165" s="74">
        <f t="shared" si="48"/>
        <v>200</v>
      </c>
      <c r="I165" s="74">
        <f>IF(G165+H165&gt;10,MATCH(G165+H165,{0,20,50,90,130,170,220,270,320,370,430,500,600,750,900,1100,1300,1500,1750,2000,2250,3000,3500,4000},1)-1,"")</f>
        <v>7</v>
      </c>
      <c r="J165" s="74">
        <f>IF(G165+H165&lt;-10,MATCH(-G165-H165,{0,20,50,90,130,170,220,270,320,370,430,500,600,750,900,1100,1300,1500,1750,2000,2250,3000,3500,4000},1)-1,"")</f>
      </c>
      <c r="L165" s="74">
        <f t="shared" si="52"/>
        <v>13</v>
      </c>
      <c r="M165" s="75"/>
      <c r="N165" s="75"/>
      <c r="O165" s="76"/>
      <c r="P165" s="74"/>
      <c r="Q165" s="78"/>
      <c r="R165" s="74">
        <v>-200</v>
      </c>
      <c r="S165" s="74">
        <f t="shared" si="49"/>
        <v>-110</v>
      </c>
      <c r="T165" s="74">
        <f t="shared" si="50"/>
      </c>
      <c r="U165" s="74">
        <f t="shared" si="51"/>
        <v>7</v>
      </c>
    </row>
    <row r="166" spans="1:21" ht="15">
      <c r="A166" s="74">
        <f t="shared" si="53"/>
        <v>14</v>
      </c>
      <c r="B166" s="75"/>
      <c r="C166" s="74"/>
      <c r="D166" s="74"/>
      <c r="E166" s="74"/>
      <c r="F166" s="78"/>
      <c r="G166" s="74">
        <v>100</v>
      </c>
      <c r="H166" s="74">
        <f t="shared" si="48"/>
        <v>420</v>
      </c>
      <c r="I166" s="74">
        <f>IF(G166+H166&gt;10,MATCH(G166+H166,{0,20,50,90,130,170,220,270,320,370,430,500,600,750,900,1100,1300,1500,1750,2000,2250,3000,3500,4000},1)-1,"")</f>
        <v>11</v>
      </c>
      <c r="J166" s="74">
        <f>IF(G166+H166&lt;-10,MATCH(-G166-H166,{0,20,50,90,130,170,220,270,320,370,430,500,600,750,900,1100,1300,1500,1750,2000,2250,3000,3500,4000},1)-1,"")</f>
      </c>
      <c r="L166" s="74">
        <f t="shared" si="52"/>
        <v>14</v>
      </c>
      <c r="M166" s="75"/>
      <c r="N166" s="74"/>
      <c r="O166" s="77"/>
      <c r="P166" s="74"/>
      <c r="Q166" s="78"/>
      <c r="R166" s="74">
        <v>-420</v>
      </c>
      <c r="S166" s="74">
        <f t="shared" si="49"/>
        <v>-100</v>
      </c>
      <c r="T166" s="74">
        <f t="shared" si="50"/>
      </c>
      <c r="U166" s="74">
        <f t="shared" si="51"/>
        <v>11</v>
      </c>
    </row>
    <row r="167" spans="1:21" ht="15">
      <c r="A167" s="74">
        <f t="shared" si="53"/>
        <v>15</v>
      </c>
      <c r="B167" s="75"/>
      <c r="C167" s="75"/>
      <c r="D167" s="77"/>
      <c r="E167" s="74"/>
      <c r="F167" s="78"/>
      <c r="G167" s="74">
        <v>150</v>
      </c>
      <c r="H167" s="74">
        <f t="shared" si="48"/>
        <v>-180</v>
      </c>
      <c r="I167" s="74">
        <f>IF(G167+H167&gt;10,MATCH(G167+H167,{0,20,50,90,130,170,220,270,320,370,430,500,600,750,900,1100,1300,1500,1750,2000,2250,3000,3500,4000},1)-1,"")</f>
      </c>
      <c r="J167" s="74">
        <f>IF(G167+H167&lt;-10,MATCH(-G167-H167,{0,20,50,90,130,170,220,270,320,370,430,500,600,750,900,1100,1300,1500,1750,2000,2250,3000,3500,4000},1)-1,"")</f>
        <v>1</v>
      </c>
      <c r="L167" s="74">
        <f t="shared" si="52"/>
        <v>15</v>
      </c>
      <c r="M167" s="75"/>
      <c r="N167" s="75"/>
      <c r="O167" s="76"/>
      <c r="P167" s="74"/>
      <c r="Q167" s="78"/>
      <c r="R167" s="74">
        <v>180</v>
      </c>
      <c r="S167" s="74">
        <f t="shared" si="49"/>
        <v>-150</v>
      </c>
      <c r="T167" s="74">
        <f t="shared" si="50"/>
        <v>1</v>
      </c>
      <c r="U167" s="74">
        <f t="shared" si="51"/>
      </c>
    </row>
    <row r="168" spans="1:21" ht="15">
      <c r="A168" s="74">
        <f t="shared" si="53"/>
        <v>16</v>
      </c>
      <c r="B168" s="75"/>
      <c r="C168" s="74"/>
      <c r="D168" s="74"/>
      <c r="E168" s="74"/>
      <c r="F168" s="78"/>
      <c r="G168" s="74">
        <v>120</v>
      </c>
      <c r="H168" s="74">
        <f t="shared" si="48"/>
        <v>-120</v>
      </c>
      <c r="I168" s="74">
        <f>IF(G168+H168&gt;10,MATCH(G168+H168,{0,20,50,90,130,170,220,270,320,370,430,500,600,750,900,1100,1300,1500,1750,2000,2250,3000,3500,4000},1)-1,"")</f>
      </c>
      <c r="J168" s="74">
        <f>IF(G168+H168&lt;-10,MATCH(-G168-H168,{0,20,50,90,130,170,220,270,320,370,430,500,600,750,900,1100,1300,1500,1750,2000,2250,3000,3500,4000},1)-1,"")</f>
      </c>
      <c r="L168" s="74">
        <f t="shared" si="52"/>
        <v>16</v>
      </c>
      <c r="M168" s="75"/>
      <c r="N168" s="74"/>
      <c r="O168" s="77"/>
      <c r="P168" s="74"/>
      <c r="Q168" s="78"/>
      <c r="R168" s="74">
        <v>120</v>
      </c>
      <c r="S168" s="74">
        <f t="shared" si="49"/>
        <v>-120</v>
      </c>
      <c r="T168" s="74">
        <f t="shared" si="50"/>
      </c>
      <c r="U168" s="74">
        <f t="shared" si="51"/>
      </c>
    </row>
    <row r="169" spans="1:21" ht="15">
      <c r="A169" s="74"/>
      <c r="B169" s="75"/>
      <c r="C169" s="74"/>
      <c r="D169" s="77"/>
      <c r="E169" s="74"/>
      <c r="F169" s="78"/>
      <c r="G169" s="74"/>
      <c r="H169" s="74">
        <f t="shared" si="48"/>
        <v>0</v>
      </c>
      <c r="I169" s="74">
        <f>IF(G169+H169&gt;10,MATCH(G169+H169,{0,20,50,90,130,170,220,270,320,370,430,500,600,750,900,1100,1300,1500,1750,2000,2250,3000,3500,4000},1)-1,"")</f>
      </c>
      <c r="J169" s="74">
        <f>IF(G169+H169&lt;-10,MATCH(-G169-H169,{0,20,50,90,130,170,220,270,320,370,430,500,600,750,900,1100,1300,1500,1750,2000,2250,3000,3500,4000},1)-1,"")</f>
      </c>
      <c r="L169" s="74"/>
      <c r="M169" s="75"/>
      <c r="N169" s="74"/>
      <c r="O169" s="77"/>
      <c r="P169" s="74"/>
      <c r="Q169" s="78"/>
      <c r="R169" s="74"/>
      <c r="S169" s="74">
        <f t="shared" si="49"/>
        <v>0</v>
      </c>
      <c r="T169" s="74">
        <f t="shared" si="50"/>
      </c>
      <c r="U169" s="74">
        <f t="shared" si="51"/>
      </c>
    </row>
    <row r="170" spans="1:21" ht="15">
      <c r="A170" s="74"/>
      <c r="B170" s="75"/>
      <c r="C170" s="74"/>
      <c r="D170" s="77"/>
      <c r="E170" s="74"/>
      <c r="F170" s="78"/>
      <c r="G170" s="74"/>
      <c r="H170" s="74">
        <f t="shared" si="48"/>
        <v>0</v>
      </c>
      <c r="I170" s="74">
        <f>IF(G170+H170&gt;10,MATCH(G170+H170,{0,20,50,90,130,170,220,270,320,370,430,500,600,750,900,1100,1300,1500,1750,2000,2250,3000,3500,4000},1)-1,"")</f>
      </c>
      <c r="J170" s="74">
        <f>IF(G170+H170&lt;-10,MATCH(-G170-H170,{0,20,50,90,130,170,220,270,320,370,430,500,600,750,900,1100,1300,1500,1750,2000,2250,3000,3500,4000},1)-1,"")</f>
      </c>
      <c r="L170" s="74"/>
      <c r="M170" s="75"/>
      <c r="N170" s="74"/>
      <c r="O170" s="77"/>
      <c r="P170" s="74"/>
      <c r="Q170" s="78"/>
      <c r="R170" s="74"/>
      <c r="S170" s="74">
        <f t="shared" si="49"/>
        <v>0</v>
      </c>
      <c r="T170" s="74">
        <f t="shared" si="50"/>
      </c>
      <c r="U170" s="74">
        <f t="shared" si="51"/>
      </c>
    </row>
    <row r="171" spans="9:21" ht="14.25">
      <c r="I171" s="74">
        <f>SUM(I161:I170)</f>
        <v>18</v>
      </c>
      <c r="J171" s="74">
        <f>SUM(J161:J170)</f>
        <v>13</v>
      </c>
      <c r="T171" s="74">
        <f>IF(J171&gt;0,J171,"")</f>
        <v>13</v>
      </c>
      <c r="U171" s="74">
        <f>IF(I171&gt;0,I171,"")</f>
        <v>18</v>
      </c>
    </row>
    <row r="172" spans="1:21" s="39" customFormat="1" ht="34.5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</row>
    <row r="173" spans="2:19" s="39" customFormat="1" ht="18">
      <c r="B173" s="131" t="str">
        <f>Таблица!B9</f>
        <v>Cream Team</v>
      </c>
      <c r="C173" s="132"/>
      <c r="D173" s="132"/>
      <c r="E173" s="67">
        <f>MATCH(I190-J190,{-1000,-38,-30,-25,-20,-16,-12,-9,-6,-3,0,1,4,7,10,13,17,21,26,31,39},1)-1</f>
        <v>5</v>
      </c>
      <c r="F173" s="67">
        <f>MATCH(J190-I190,{-1000,-38,-30,-25,-20,-16,-12,-9,-6,-3,0,1,4,7,10,13,17,21,26,31,39},1)-1</f>
        <v>15</v>
      </c>
      <c r="H173" s="131" t="str">
        <f>Таблица!B11</f>
        <v>НеперВ</v>
      </c>
      <c r="I173" s="132"/>
      <c r="J173" s="132"/>
      <c r="M173" s="66" t="str">
        <f>H173</f>
        <v>НеперВ</v>
      </c>
      <c r="P173" s="67">
        <f>F173</f>
        <v>15</v>
      </c>
      <c r="Q173" s="67">
        <f>E173</f>
        <v>5</v>
      </c>
      <c r="S173" s="66" t="str">
        <f>B173</f>
        <v>Cream Team</v>
      </c>
    </row>
    <row r="174" spans="1:18" ht="12.75">
      <c r="A174" s="3"/>
      <c r="B174" s="132"/>
      <c r="C174" s="132"/>
      <c r="D174" s="132"/>
      <c r="G174" s="3"/>
      <c r="H174" s="132"/>
      <c r="I174" s="132"/>
      <c r="J174" s="132"/>
      <c r="L174" s="3"/>
      <c r="R174" s="3"/>
    </row>
    <row r="175" spans="1:21" ht="12.75">
      <c r="A175" s="135" t="s">
        <v>47</v>
      </c>
      <c r="B175" s="133"/>
      <c r="C175" s="133"/>
      <c r="D175" s="133"/>
      <c r="G175" s="135" t="s">
        <v>16</v>
      </c>
      <c r="H175" s="133"/>
      <c r="I175" s="133"/>
      <c r="J175" s="133"/>
      <c r="L175" s="135" t="s">
        <v>19</v>
      </c>
      <c r="M175" s="133"/>
      <c r="N175" s="133"/>
      <c r="O175" s="133"/>
      <c r="R175" s="135" t="s">
        <v>39</v>
      </c>
      <c r="S175" s="133"/>
      <c r="T175" s="133"/>
      <c r="U175" s="133"/>
    </row>
    <row r="176" spans="1:21" ht="12.75">
      <c r="A176" s="136" t="s">
        <v>46</v>
      </c>
      <c r="B176" s="134"/>
      <c r="C176" s="134"/>
      <c r="D176" s="134"/>
      <c r="G176" s="136" t="s">
        <v>76</v>
      </c>
      <c r="H176" s="134"/>
      <c r="I176" s="134"/>
      <c r="J176" s="134"/>
      <c r="L176" s="136" t="s">
        <v>40</v>
      </c>
      <c r="M176" s="134"/>
      <c r="N176" s="134"/>
      <c r="O176" s="134"/>
      <c r="R176" s="136" t="s">
        <v>15</v>
      </c>
      <c r="S176" s="134"/>
      <c r="T176" s="134"/>
      <c r="U176" s="134"/>
    </row>
    <row r="177" spans="1:18" s="80" customFormat="1" ht="24.75" customHeight="1">
      <c r="A177" s="79"/>
      <c r="G177" s="79"/>
      <c r="L177" s="79"/>
      <c r="R177" s="79"/>
    </row>
    <row r="178" spans="1:21" ht="48.75">
      <c r="A178" s="71" t="s">
        <v>21</v>
      </c>
      <c r="B178" s="72" t="s">
        <v>29</v>
      </c>
      <c r="C178" s="72" t="s">
        <v>30</v>
      </c>
      <c r="D178" s="72" t="s">
        <v>22</v>
      </c>
      <c r="E178" s="72" t="s">
        <v>23</v>
      </c>
      <c r="F178" s="72" t="s">
        <v>24</v>
      </c>
      <c r="G178" s="73" t="s">
        <v>25</v>
      </c>
      <c r="H178" s="73"/>
      <c r="I178" s="73" t="s">
        <v>31</v>
      </c>
      <c r="J178" s="73"/>
      <c r="L178" s="71" t="s">
        <v>21</v>
      </c>
      <c r="M178" s="72" t="s">
        <v>29</v>
      </c>
      <c r="N178" s="72" t="s">
        <v>30</v>
      </c>
      <c r="O178" s="72" t="s">
        <v>22</v>
      </c>
      <c r="P178" s="72" t="s">
        <v>23</v>
      </c>
      <c r="Q178" s="72" t="s">
        <v>24</v>
      </c>
      <c r="R178" s="73" t="s">
        <v>25</v>
      </c>
      <c r="S178" s="73"/>
      <c r="T178" s="73" t="s">
        <v>31</v>
      </c>
      <c r="U178" s="73"/>
    </row>
    <row r="179" spans="1:21" ht="13.5" thickBot="1">
      <c r="A179" s="68"/>
      <c r="B179" s="69"/>
      <c r="C179" s="69"/>
      <c r="D179" s="69"/>
      <c r="E179" s="69"/>
      <c r="F179" s="69"/>
      <c r="G179" s="70" t="s">
        <v>32</v>
      </c>
      <c r="H179" s="70" t="s">
        <v>33</v>
      </c>
      <c r="I179" s="70" t="s">
        <v>34</v>
      </c>
      <c r="J179" s="70" t="s">
        <v>26</v>
      </c>
      <c r="L179" s="68"/>
      <c r="M179" s="69"/>
      <c r="N179" s="69"/>
      <c r="O179" s="69"/>
      <c r="P179" s="69"/>
      <c r="Q179" s="69"/>
      <c r="R179" s="70" t="s">
        <v>32</v>
      </c>
      <c r="S179" s="70" t="s">
        <v>33</v>
      </c>
      <c r="T179" s="70" t="s">
        <v>34</v>
      </c>
      <c r="U179" s="70" t="s">
        <v>26</v>
      </c>
    </row>
    <row r="180" spans="1:21" ht="15.75" thickTop="1">
      <c r="A180" s="74">
        <v>17</v>
      </c>
      <c r="B180" s="75"/>
      <c r="C180" s="75"/>
      <c r="D180" s="77"/>
      <c r="E180" s="74"/>
      <c r="F180" s="78"/>
      <c r="G180" s="74">
        <v>100</v>
      </c>
      <c r="H180" s="74">
        <f aca="true" t="shared" si="54" ref="H180:H189">-R180</f>
        <v>-600</v>
      </c>
      <c r="I180" s="74">
        <f>IF(G180+H180&gt;10,MATCH(G180+H180,{0,20,50,90,130,170,220,270,320,370,430,500,600,750,900,1100,1300,1500,1750,2000,2250,3000,3500,4000},1)-1,"")</f>
      </c>
      <c r="J180" s="74">
        <f>IF(G180+H180&lt;-10,MATCH(-G180-H180,{0,20,50,90,130,170,220,270,320,370,430,500,600,750,900,1100,1300,1500,1750,2000,2250,3000,3500,4000},1)-1,"")</f>
        <v>11</v>
      </c>
      <c r="L180" s="74">
        <f>A180</f>
        <v>17</v>
      </c>
      <c r="M180" s="75"/>
      <c r="N180" s="75"/>
      <c r="O180" s="77"/>
      <c r="P180" s="74"/>
      <c r="Q180" s="78"/>
      <c r="R180" s="74">
        <v>600</v>
      </c>
      <c r="S180" s="74">
        <f aca="true" t="shared" si="55" ref="S180:S189">-G180</f>
        <v>-100</v>
      </c>
      <c r="T180" s="74">
        <f aca="true" t="shared" si="56" ref="T180:T189">IF(J180&gt;0,J180,"")</f>
        <v>11</v>
      </c>
      <c r="U180" s="74">
        <f aca="true" t="shared" si="57" ref="U180:U189">IF(I180&gt;0,I180,"")</f>
      </c>
    </row>
    <row r="181" spans="1:21" ht="15">
      <c r="A181" s="74">
        <f>A180+1</f>
        <v>18</v>
      </c>
      <c r="B181" s="75"/>
      <c r="C181" s="74"/>
      <c r="D181" s="77"/>
      <c r="E181" s="74"/>
      <c r="F181" s="78"/>
      <c r="G181" s="74">
        <v>-460</v>
      </c>
      <c r="H181" s="74">
        <f t="shared" si="54"/>
        <v>420</v>
      </c>
      <c r="I181" s="74">
        <f>IF(G181+H181&gt;10,MATCH(G181+H181,{0,20,50,90,130,170,220,270,320,370,430,500,600,750,900,1100,1300,1500,1750,2000,2250,3000,3500,4000},1)-1,"")</f>
      </c>
      <c r="J181" s="74">
        <f>IF(G181+H181&lt;-10,MATCH(-G181-H181,{0,20,50,90,130,170,220,270,320,370,430,500,600,750,900,1100,1300,1500,1750,2000,2250,3000,3500,4000},1)-1,"")</f>
        <v>1</v>
      </c>
      <c r="L181" s="74">
        <f aca="true" t="shared" si="58" ref="L181:L187">A181</f>
        <v>18</v>
      </c>
      <c r="M181" s="75"/>
      <c r="N181" s="74"/>
      <c r="O181" s="77"/>
      <c r="P181" s="74"/>
      <c r="Q181" s="78"/>
      <c r="R181" s="74">
        <v>-420</v>
      </c>
      <c r="S181" s="74">
        <f t="shared" si="55"/>
        <v>460</v>
      </c>
      <c r="T181" s="74">
        <f t="shared" si="56"/>
        <v>1</v>
      </c>
      <c r="U181" s="74">
        <f t="shared" si="57"/>
      </c>
    </row>
    <row r="182" spans="1:21" ht="15">
      <c r="A182" s="74">
        <f aca="true" t="shared" si="59" ref="A182:A187">A181+1</f>
        <v>19</v>
      </c>
      <c r="B182" s="75"/>
      <c r="C182" s="74"/>
      <c r="D182" s="77"/>
      <c r="E182" s="74"/>
      <c r="F182" s="78"/>
      <c r="G182" s="74">
        <v>-50</v>
      </c>
      <c r="H182" s="74">
        <f t="shared" si="54"/>
        <v>50</v>
      </c>
      <c r="I182" s="74">
        <f>IF(G182+H182&gt;10,MATCH(G182+H182,{0,20,50,90,130,170,220,270,320,370,430,500,600,750,900,1100,1300,1500,1750,2000,2250,3000,3500,4000},1)-1,"")</f>
      </c>
      <c r="J182" s="74">
        <f>IF(G182+H182&lt;-10,MATCH(-G182-H182,{0,20,50,90,130,170,220,270,320,370,430,500,600,750,900,1100,1300,1500,1750,2000,2250,3000,3500,4000},1)-1,"")</f>
      </c>
      <c r="L182" s="74">
        <f t="shared" si="58"/>
        <v>19</v>
      </c>
      <c r="M182" s="75"/>
      <c r="N182" s="74"/>
      <c r="O182" s="77"/>
      <c r="P182" s="74"/>
      <c r="Q182" s="78"/>
      <c r="R182" s="74">
        <v>-50</v>
      </c>
      <c r="S182" s="74">
        <f t="shared" si="55"/>
        <v>50</v>
      </c>
      <c r="T182" s="74">
        <f t="shared" si="56"/>
      </c>
      <c r="U182" s="74">
        <f t="shared" si="57"/>
      </c>
    </row>
    <row r="183" spans="1:21" ht="15">
      <c r="A183" s="74">
        <f t="shared" si="59"/>
        <v>20</v>
      </c>
      <c r="B183" s="75"/>
      <c r="C183" s="74"/>
      <c r="D183" s="77"/>
      <c r="E183" s="74"/>
      <c r="F183" s="78"/>
      <c r="G183" s="74">
        <v>-100</v>
      </c>
      <c r="H183" s="74">
        <f t="shared" si="54"/>
        <v>-200</v>
      </c>
      <c r="I183" s="74">
        <f>IF(G183+H183&gt;10,MATCH(G183+H183,{0,20,50,90,130,170,220,270,320,370,430,500,600,750,900,1100,1300,1500,1750,2000,2250,3000,3500,4000},1)-1,"")</f>
      </c>
      <c r="J183" s="74">
        <f>IF(G183+H183&lt;-10,MATCH(-G183-H183,{0,20,50,90,130,170,220,270,320,370,430,500,600,750,900,1100,1300,1500,1750,2000,2250,3000,3500,4000},1)-1,"")</f>
        <v>7</v>
      </c>
      <c r="L183" s="74">
        <f t="shared" si="58"/>
        <v>20</v>
      </c>
      <c r="M183" s="75"/>
      <c r="N183" s="74"/>
      <c r="O183" s="77"/>
      <c r="P183" s="74"/>
      <c r="Q183" s="78"/>
      <c r="R183" s="74">
        <v>200</v>
      </c>
      <c r="S183" s="74">
        <f t="shared" si="55"/>
        <v>100</v>
      </c>
      <c r="T183" s="74">
        <f t="shared" si="56"/>
        <v>7</v>
      </c>
      <c r="U183" s="74">
        <f t="shared" si="57"/>
      </c>
    </row>
    <row r="184" spans="1:21" ht="15">
      <c r="A184" s="74">
        <f t="shared" si="59"/>
        <v>21</v>
      </c>
      <c r="B184" s="75"/>
      <c r="C184" s="75"/>
      <c r="D184" s="77"/>
      <c r="E184" s="74"/>
      <c r="F184" s="78"/>
      <c r="G184" s="74">
        <v>620</v>
      </c>
      <c r="H184" s="74">
        <f t="shared" si="54"/>
        <v>-620</v>
      </c>
      <c r="I184" s="74">
        <f>IF(G184+H184&gt;10,MATCH(G184+H184,{0,20,50,90,130,170,220,270,320,370,430,500,600,750,900,1100,1300,1500,1750,2000,2250,3000,3500,4000},1)-1,"")</f>
      </c>
      <c r="J184" s="74">
        <f>IF(G184+H184&lt;-10,MATCH(-G184-H184,{0,20,50,90,130,170,220,270,320,370,430,500,600,750,900,1100,1300,1500,1750,2000,2250,3000,3500,4000},1)-1,"")</f>
      </c>
      <c r="L184" s="74">
        <f t="shared" si="58"/>
        <v>21</v>
      </c>
      <c r="M184" s="75"/>
      <c r="N184" s="75"/>
      <c r="O184" s="76"/>
      <c r="P184" s="74"/>
      <c r="Q184" s="78"/>
      <c r="R184" s="74">
        <v>620</v>
      </c>
      <c r="S184" s="74">
        <f t="shared" si="55"/>
        <v>-620</v>
      </c>
      <c r="T184" s="74">
        <f t="shared" si="56"/>
      </c>
      <c r="U184" s="74">
        <f t="shared" si="57"/>
      </c>
    </row>
    <row r="185" spans="1:21" ht="15">
      <c r="A185" s="74">
        <f t="shared" si="59"/>
        <v>22</v>
      </c>
      <c r="B185" s="75"/>
      <c r="C185" s="74"/>
      <c r="D185" s="74"/>
      <c r="E185" s="74"/>
      <c r="F185" s="78"/>
      <c r="G185" s="74">
        <v>100</v>
      </c>
      <c r="H185" s="74">
        <f t="shared" si="54"/>
        <v>-100</v>
      </c>
      <c r="I185" s="74">
        <f>IF(G185+H185&gt;10,MATCH(G185+H185,{0,20,50,90,130,170,220,270,320,370,430,500,600,750,900,1100,1300,1500,1750,2000,2250,3000,3500,4000},1)-1,"")</f>
      </c>
      <c r="J185" s="74">
        <f>IF(G185+H185&lt;-10,MATCH(-G185-H185,{0,20,50,90,130,170,220,270,320,370,430,500,600,750,900,1100,1300,1500,1750,2000,2250,3000,3500,4000},1)-1,"")</f>
      </c>
      <c r="L185" s="74">
        <f t="shared" si="58"/>
        <v>22</v>
      </c>
      <c r="M185" s="75"/>
      <c r="N185" s="74"/>
      <c r="O185" s="77"/>
      <c r="P185" s="74"/>
      <c r="Q185" s="78"/>
      <c r="R185" s="74">
        <v>100</v>
      </c>
      <c r="S185" s="74">
        <f t="shared" si="55"/>
        <v>-100</v>
      </c>
      <c r="T185" s="74">
        <f t="shared" si="56"/>
      </c>
      <c r="U185" s="74">
        <f t="shared" si="57"/>
      </c>
    </row>
    <row r="186" spans="1:21" ht="15">
      <c r="A186" s="74">
        <f t="shared" si="59"/>
        <v>23</v>
      </c>
      <c r="B186" s="75"/>
      <c r="C186" s="75"/>
      <c r="D186" s="77"/>
      <c r="E186" s="74"/>
      <c r="F186" s="78"/>
      <c r="G186" s="74">
        <v>-100</v>
      </c>
      <c r="H186" s="74">
        <f t="shared" si="54"/>
        <v>100</v>
      </c>
      <c r="I186" s="74">
        <f>IF(G186+H186&gt;10,MATCH(G186+H186,{0,20,50,90,130,170,220,270,320,370,430,500,600,750,900,1100,1300,1500,1750,2000,2250,3000,3500,4000},1)-1,"")</f>
      </c>
      <c r="J186" s="74">
        <f>IF(G186+H186&lt;-10,MATCH(-G186-H186,{0,20,50,90,130,170,220,270,320,370,430,500,600,750,900,1100,1300,1500,1750,2000,2250,3000,3500,4000},1)-1,"")</f>
      </c>
      <c r="L186" s="74">
        <f t="shared" si="58"/>
        <v>23</v>
      </c>
      <c r="M186" s="75"/>
      <c r="N186" s="75"/>
      <c r="O186" s="76"/>
      <c r="P186" s="74"/>
      <c r="Q186" s="78"/>
      <c r="R186" s="74">
        <v>-100</v>
      </c>
      <c r="S186" s="74">
        <f t="shared" si="55"/>
        <v>100</v>
      </c>
      <c r="T186" s="74">
        <f t="shared" si="56"/>
      </c>
      <c r="U186" s="74">
        <f t="shared" si="57"/>
      </c>
    </row>
    <row r="187" spans="1:21" ht="15">
      <c r="A187" s="74">
        <f t="shared" si="59"/>
        <v>24</v>
      </c>
      <c r="B187" s="75"/>
      <c r="C187" s="74"/>
      <c r="D187" s="74"/>
      <c r="E187" s="74"/>
      <c r="F187" s="78"/>
      <c r="G187" s="74">
        <v>-420</v>
      </c>
      <c r="H187" s="74">
        <f t="shared" si="54"/>
        <v>520</v>
      </c>
      <c r="I187" s="74">
        <f>IF(G187+H187&gt;10,MATCH(G187+H187,{0,20,50,90,130,170,220,270,320,370,430,500,600,750,900,1100,1300,1500,1750,2000,2250,3000,3500,4000},1)-1,"")</f>
        <v>3</v>
      </c>
      <c r="J187" s="74">
        <f>IF(G187+H187&lt;-10,MATCH(-G187-H187,{0,20,50,90,130,170,220,270,320,370,430,500,600,750,900,1100,1300,1500,1750,2000,2250,3000,3500,4000},1)-1,"")</f>
      </c>
      <c r="L187" s="74">
        <f t="shared" si="58"/>
        <v>24</v>
      </c>
      <c r="M187" s="75"/>
      <c r="N187" s="74"/>
      <c r="O187" s="77"/>
      <c r="P187" s="74"/>
      <c r="Q187" s="78"/>
      <c r="R187" s="74">
        <v>-520</v>
      </c>
      <c r="S187" s="74">
        <f t="shared" si="55"/>
        <v>420</v>
      </c>
      <c r="T187" s="74">
        <f t="shared" si="56"/>
      </c>
      <c r="U187" s="74">
        <f t="shared" si="57"/>
        <v>3</v>
      </c>
    </row>
    <row r="188" spans="1:21" ht="15">
      <c r="A188" s="74"/>
      <c r="B188" s="75"/>
      <c r="C188" s="74"/>
      <c r="D188" s="77"/>
      <c r="E188" s="74"/>
      <c r="F188" s="78"/>
      <c r="G188" s="74"/>
      <c r="H188" s="74">
        <f t="shared" si="54"/>
        <v>0</v>
      </c>
      <c r="I188" s="74">
        <f>IF(G188+H188&gt;10,MATCH(G188+H188,{0,20,50,90,130,170,220,270,320,370,430,500,600,750,900,1100,1300,1500,1750,2000,2250,3000,3500,4000},1)-1,"")</f>
      </c>
      <c r="J188" s="74">
        <f>IF(G188+H188&lt;-10,MATCH(-G188-H188,{0,20,50,90,130,170,220,270,320,370,430,500,600,750,900,1100,1300,1500,1750,2000,2250,3000,3500,4000},1)-1,"")</f>
      </c>
      <c r="L188" s="74"/>
      <c r="M188" s="75"/>
      <c r="N188" s="74"/>
      <c r="O188" s="77"/>
      <c r="P188" s="74"/>
      <c r="Q188" s="78"/>
      <c r="R188" s="74"/>
      <c r="S188" s="74">
        <f t="shared" si="55"/>
        <v>0</v>
      </c>
      <c r="T188" s="74">
        <f t="shared" si="56"/>
      </c>
      <c r="U188" s="74">
        <f t="shared" si="57"/>
      </c>
    </row>
    <row r="189" spans="1:21" ht="15">
      <c r="A189" s="74"/>
      <c r="B189" s="75"/>
      <c r="C189" s="74"/>
      <c r="D189" s="77"/>
      <c r="E189" s="74"/>
      <c r="F189" s="78"/>
      <c r="G189" s="74"/>
      <c r="H189" s="74">
        <f t="shared" si="54"/>
        <v>0</v>
      </c>
      <c r="I189" s="74">
        <f>IF(G189+H189&gt;10,MATCH(G189+H189,{0,20,50,90,130,170,220,270,320,370,430,500,600,750,900,1100,1300,1500,1750,2000,2250,3000,3500,4000},1)-1,"")</f>
      </c>
      <c r="J189" s="74">
        <f>IF(G189+H189&lt;-10,MATCH(-G189-H189,{0,20,50,90,130,170,220,270,320,370,430,500,600,750,900,1100,1300,1500,1750,2000,2250,3000,3500,4000},1)-1,"")</f>
      </c>
      <c r="L189" s="74"/>
      <c r="M189" s="75"/>
      <c r="N189" s="74"/>
      <c r="O189" s="77"/>
      <c r="P189" s="74"/>
      <c r="Q189" s="78"/>
      <c r="R189" s="74"/>
      <c r="S189" s="74">
        <f t="shared" si="55"/>
        <v>0</v>
      </c>
      <c r="T189" s="74">
        <f t="shared" si="56"/>
      </c>
      <c r="U189" s="74">
        <f t="shared" si="57"/>
      </c>
    </row>
    <row r="190" spans="9:21" ht="14.25">
      <c r="I190" s="74">
        <f>SUM(I180:I189)</f>
        <v>3</v>
      </c>
      <c r="J190" s="74">
        <f>SUM(J180:J189)</f>
        <v>19</v>
      </c>
      <c r="T190" s="74">
        <f>IF(J190&gt;0,J190,"")</f>
        <v>19</v>
      </c>
      <c r="U190" s="74">
        <f>IF(I190&gt;0,I190,"")</f>
        <v>3</v>
      </c>
    </row>
    <row r="191" spans="1:21" s="39" customFormat="1" ht="34.5" customHeight="1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</row>
    <row r="192" spans="2:19" s="39" customFormat="1" ht="18">
      <c r="B192" s="131" t="str">
        <f>Таблица!B9</f>
        <v>Cream Team</v>
      </c>
      <c r="C192" s="132"/>
      <c r="D192" s="132"/>
      <c r="E192" s="67">
        <f>MATCH(I209-J209,{-1000,-38,-30,-25,-20,-16,-12,-9,-6,-3,0,1,4,7,10,13,17,21,26,31,39},1)-1</f>
        <v>9</v>
      </c>
      <c r="F192" s="67">
        <f>MATCH(J209-I209,{-1000,-38,-30,-25,-20,-16,-12,-9,-6,-3,0,1,4,7,10,13,17,21,26,31,39},1)-1</f>
        <v>11</v>
      </c>
      <c r="H192" s="131" t="str">
        <f>Таблица!B13</f>
        <v>Мнехоп</v>
      </c>
      <c r="I192" s="132"/>
      <c r="J192" s="132"/>
      <c r="M192" s="66" t="str">
        <f>H192</f>
        <v>Мнехоп</v>
      </c>
      <c r="P192" s="67">
        <f>F192</f>
        <v>11</v>
      </c>
      <c r="Q192" s="67">
        <f>E192</f>
        <v>9</v>
      </c>
      <c r="S192" s="66" t="str">
        <f>B192</f>
        <v>Cream Team</v>
      </c>
    </row>
    <row r="193" spans="1:18" ht="12.75">
      <c r="A193" s="3"/>
      <c r="B193" s="132"/>
      <c r="C193" s="132"/>
      <c r="D193" s="132"/>
      <c r="G193" s="3"/>
      <c r="H193" s="132"/>
      <c r="I193" s="132"/>
      <c r="J193" s="132"/>
      <c r="L193" s="3"/>
      <c r="R193" s="3"/>
    </row>
    <row r="194" spans="1:21" ht="12.75">
      <c r="A194" s="135" t="s">
        <v>39</v>
      </c>
      <c r="B194" s="133"/>
      <c r="C194" s="133"/>
      <c r="D194" s="133"/>
      <c r="G194" s="135" t="s">
        <v>97</v>
      </c>
      <c r="H194" s="133"/>
      <c r="I194" s="133"/>
      <c r="J194" s="133"/>
      <c r="L194" s="135" t="s">
        <v>17</v>
      </c>
      <c r="M194" s="133"/>
      <c r="N194" s="133"/>
      <c r="O194" s="133"/>
      <c r="R194" s="135" t="s">
        <v>41</v>
      </c>
      <c r="S194" s="133"/>
      <c r="T194" s="133"/>
      <c r="U194" s="133"/>
    </row>
    <row r="195" spans="1:21" ht="12.75">
      <c r="A195" s="136" t="s">
        <v>15</v>
      </c>
      <c r="B195" s="134"/>
      <c r="C195" s="134"/>
      <c r="D195" s="134"/>
      <c r="G195" s="136" t="s">
        <v>14</v>
      </c>
      <c r="H195" s="134"/>
      <c r="I195" s="134"/>
      <c r="J195" s="134"/>
      <c r="L195" s="136" t="s">
        <v>20</v>
      </c>
      <c r="M195" s="134"/>
      <c r="N195" s="134"/>
      <c r="O195" s="134"/>
      <c r="R195" s="136" t="s">
        <v>56</v>
      </c>
      <c r="S195" s="134"/>
      <c r="T195" s="134"/>
      <c r="U195" s="134"/>
    </row>
    <row r="196" spans="1:18" s="80" customFormat="1" ht="24.75" customHeight="1">
      <c r="A196" s="79"/>
      <c r="G196" s="79"/>
      <c r="L196" s="79"/>
      <c r="R196" s="79"/>
    </row>
    <row r="197" spans="1:21" ht="48.75">
      <c r="A197" s="71" t="s">
        <v>21</v>
      </c>
      <c r="B197" s="72" t="s">
        <v>29</v>
      </c>
      <c r="C197" s="72" t="s">
        <v>30</v>
      </c>
      <c r="D197" s="72" t="s">
        <v>22</v>
      </c>
      <c r="E197" s="72" t="s">
        <v>23</v>
      </c>
      <c r="F197" s="72" t="s">
        <v>24</v>
      </c>
      <c r="G197" s="73" t="s">
        <v>25</v>
      </c>
      <c r="H197" s="73"/>
      <c r="I197" s="73" t="s">
        <v>31</v>
      </c>
      <c r="J197" s="73"/>
      <c r="L197" s="71" t="s">
        <v>21</v>
      </c>
      <c r="M197" s="72" t="s">
        <v>29</v>
      </c>
      <c r="N197" s="72" t="s">
        <v>30</v>
      </c>
      <c r="O197" s="72" t="s">
        <v>22</v>
      </c>
      <c r="P197" s="72" t="s">
        <v>23</v>
      </c>
      <c r="Q197" s="72" t="s">
        <v>24</v>
      </c>
      <c r="R197" s="73" t="s">
        <v>25</v>
      </c>
      <c r="S197" s="73"/>
      <c r="T197" s="73" t="s">
        <v>31</v>
      </c>
      <c r="U197" s="73"/>
    </row>
    <row r="198" spans="1:21" ht="13.5" thickBot="1">
      <c r="A198" s="68"/>
      <c r="B198" s="69"/>
      <c r="C198" s="69"/>
      <c r="D198" s="69"/>
      <c r="E198" s="69"/>
      <c r="F198" s="69"/>
      <c r="G198" s="70" t="s">
        <v>32</v>
      </c>
      <c r="H198" s="70" t="s">
        <v>33</v>
      </c>
      <c r="I198" s="70" t="s">
        <v>34</v>
      </c>
      <c r="J198" s="70" t="s">
        <v>26</v>
      </c>
      <c r="L198" s="68"/>
      <c r="M198" s="69"/>
      <c r="N198" s="69"/>
      <c r="O198" s="69"/>
      <c r="P198" s="69"/>
      <c r="Q198" s="69"/>
      <c r="R198" s="70" t="s">
        <v>32</v>
      </c>
      <c r="S198" s="70" t="s">
        <v>33</v>
      </c>
      <c r="T198" s="70" t="s">
        <v>34</v>
      </c>
      <c r="U198" s="70" t="s">
        <v>26</v>
      </c>
    </row>
    <row r="199" spans="1:21" ht="15.75" thickTop="1">
      <c r="A199" s="74">
        <v>9</v>
      </c>
      <c r="B199" s="75"/>
      <c r="C199" s="75"/>
      <c r="D199" s="77"/>
      <c r="E199" s="74"/>
      <c r="F199" s="78"/>
      <c r="G199" s="74">
        <v>420</v>
      </c>
      <c r="H199" s="74">
        <f aca="true" t="shared" si="60" ref="H199:H208">-R199</f>
        <v>-460</v>
      </c>
      <c r="I199" s="74">
        <f>IF(G199+H199&gt;10,MATCH(G199+H199,{0,20,50,90,130,170,220,270,320,370,430,500,600,750,900,1100,1300,1500,1750,2000,2250,3000,3500,4000},1)-1,"")</f>
      </c>
      <c r="J199" s="74">
        <f>IF(G199+H199&lt;-10,MATCH(-G199-H199,{0,20,50,90,130,170,220,270,320,370,430,500,600,750,900,1100,1300,1500,1750,2000,2250,3000,3500,4000},1)-1,"")</f>
        <v>1</v>
      </c>
      <c r="L199" s="74">
        <f>A199</f>
        <v>9</v>
      </c>
      <c r="M199" s="75"/>
      <c r="N199" s="75"/>
      <c r="O199" s="77"/>
      <c r="P199" s="74"/>
      <c r="Q199" s="78"/>
      <c r="R199" s="74">
        <v>460</v>
      </c>
      <c r="S199" s="74">
        <f aca="true" t="shared" si="61" ref="S199:S208">-G199</f>
        <v>-420</v>
      </c>
      <c r="T199" s="74">
        <f aca="true" t="shared" si="62" ref="T199:T208">IF(J199&gt;0,J199,"")</f>
        <v>1</v>
      </c>
      <c r="U199" s="74">
        <f aca="true" t="shared" si="63" ref="U199:U208">IF(I199&gt;0,I199,"")</f>
      </c>
    </row>
    <row r="200" spans="1:21" ht="15">
      <c r="A200" s="74">
        <f>A199+1</f>
        <v>10</v>
      </c>
      <c r="B200" s="75"/>
      <c r="C200" s="74"/>
      <c r="D200" s="77"/>
      <c r="E200" s="74"/>
      <c r="F200" s="78"/>
      <c r="G200" s="74">
        <v>650</v>
      </c>
      <c r="H200" s="74">
        <f t="shared" si="60"/>
        <v>-600</v>
      </c>
      <c r="I200" s="74">
        <f>IF(G200+H200&gt;10,MATCH(G200+H200,{0,20,50,90,130,170,220,270,320,370,430,500,600,750,900,1100,1300,1500,1750,2000,2250,3000,3500,4000},1)-1,"")</f>
        <v>2</v>
      </c>
      <c r="J200" s="74">
        <f>IF(G200+H200&lt;-10,MATCH(-G200-H200,{0,20,50,90,130,170,220,270,320,370,430,500,600,750,900,1100,1300,1500,1750,2000,2250,3000,3500,4000},1)-1,"")</f>
      </c>
      <c r="L200" s="74">
        <f aca="true" t="shared" si="64" ref="L200:L206">A200</f>
        <v>10</v>
      </c>
      <c r="M200" s="75"/>
      <c r="N200" s="74"/>
      <c r="O200" s="77"/>
      <c r="P200" s="74"/>
      <c r="Q200" s="78"/>
      <c r="R200" s="74">
        <v>600</v>
      </c>
      <c r="S200" s="74">
        <f t="shared" si="61"/>
        <v>-650</v>
      </c>
      <c r="T200" s="74">
        <f t="shared" si="62"/>
      </c>
      <c r="U200" s="74">
        <f t="shared" si="63"/>
        <v>2</v>
      </c>
    </row>
    <row r="201" spans="1:21" ht="15">
      <c r="A201" s="74">
        <f aca="true" t="shared" si="65" ref="A201:A206">A200+1</f>
        <v>11</v>
      </c>
      <c r="B201" s="75"/>
      <c r="C201" s="74"/>
      <c r="D201" s="77"/>
      <c r="E201" s="74"/>
      <c r="F201" s="78"/>
      <c r="G201" s="74">
        <v>400</v>
      </c>
      <c r="H201" s="74">
        <f t="shared" si="60"/>
        <v>-990</v>
      </c>
      <c r="I201" s="74">
        <f>IF(G201+H201&gt;10,MATCH(G201+H201,{0,20,50,90,130,170,220,270,320,370,430,500,600,750,900,1100,1300,1500,1750,2000,2250,3000,3500,4000},1)-1,"")</f>
      </c>
      <c r="J201" s="74">
        <f>IF(G201+H201&lt;-10,MATCH(-G201-H201,{0,20,50,90,130,170,220,270,320,370,430,500,600,750,900,1100,1300,1500,1750,2000,2250,3000,3500,4000},1)-1,"")</f>
        <v>11</v>
      </c>
      <c r="L201" s="74">
        <f t="shared" si="64"/>
        <v>11</v>
      </c>
      <c r="M201" s="75"/>
      <c r="N201" s="74"/>
      <c r="O201" s="77"/>
      <c r="P201" s="74"/>
      <c r="Q201" s="78"/>
      <c r="R201" s="74">
        <v>990</v>
      </c>
      <c r="S201" s="74">
        <f t="shared" si="61"/>
        <v>-400</v>
      </c>
      <c r="T201" s="74">
        <f t="shared" si="62"/>
        <v>11</v>
      </c>
      <c r="U201" s="74">
        <f t="shared" si="63"/>
      </c>
    </row>
    <row r="202" spans="1:21" ht="15">
      <c r="A202" s="74">
        <f t="shared" si="65"/>
        <v>12</v>
      </c>
      <c r="B202" s="75"/>
      <c r="C202" s="74"/>
      <c r="D202" s="77"/>
      <c r="E202" s="74"/>
      <c r="F202" s="78"/>
      <c r="G202" s="74">
        <v>120</v>
      </c>
      <c r="H202" s="74">
        <f t="shared" si="60"/>
        <v>-90</v>
      </c>
      <c r="I202" s="74">
        <f>IF(G202+H202&gt;10,MATCH(G202+H202,{0,20,50,90,130,170,220,270,320,370,430,500,600,750,900,1100,1300,1500,1750,2000,2250,3000,3500,4000},1)-1,"")</f>
        <v>1</v>
      </c>
      <c r="J202" s="74">
        <f>IF(G202+H202&lt;-10,MATCH(-G202-H202,{0,20,50,90,130,170,220,270,320,370,430,500,600,750,900,1100,1300,1500,1750,2000,2250,3000,3500,4000},1)-1,"")</f>
      </c>
      <c r="L202" s="74">
        <f t="shared" si="64"/>
        <v>12</v>
      </c>
      <c r="M202" s="75"/>
      <c r="N202" s="74"/>
      <c r="O202" s="77"/>
      <c r="P202" s="74"/>
      <c r="Q202" s="78"/>
      <c r="R202" s="74">
        <v>90</v>
      </c>
      <c r="S202" s="74">
        <f t="shared" si="61"/>
        <v>-120</v>
      </c>
      <c r="T202" s="74">
        <f t="shared" si="62"/>
      </c>
      <c r="U202" s="74">
        <f t="shared" si="63"/>
        <v>1</v>
      </c>
    </row>
    <row r="203" spans="1:21" ht="15">
      <c r="A203" s="74">
        <f t="shared" si="65"/>
        <v>13</v>
      </c>
      <c r="B203" s="75"/>
      <c r="C203" s="75"/>
      <c r="D203" s="77"/>
      <c r="E203" s="74"/>
      <c r="F203" s="78"/>
      <c r="G203" s="74">
        <v>-630</v>
      </c>
      <c r="H203" s="74">
        <f t="shared" si="60"/>
        <v>-100</v>
      </c>
      <c r="I203" s="74">
        <f>IF(G203+H203&gt;10,MATCH(G203+H203,{0,20,50,90,130,170,220,270,320,370,430,500,600,750,900,1100,1300,1500,1750,2000,2250,3000,3500,4000},1)-1,"")</f>
      </c>
      <c r="J203" s="74">
        <f>IF(G203+H203&lt;-10,MATCH(-G203-H203,{0,20,50,90,130,170,220,270,320,370,430,500,600,750,900,1100,1300,1500,1750,2000,2250,3000,3500,4000},1)-1,"")</f>
        <v>12</v>
      </c>
      <c r="L203" s="74">
        <f t="shared" si="64"/>
        <v>13</v>
      </c>
      <c r="M203" s="75"/>
      <c r="N203" s="75"/>
      <c r="O203" s="76"/>
      <c r="P203" s="74"/>
      <c r="Q203" s="78"/>
      <c r="R203" s="74">
        <v>100</v>
      </c>
      <c r="S203" s="74">
        <f t="shared" si="61"/>
        <v>630</v>
      </c>
      <c r="T203" s="74">
        <f t="shared" si="62"/>
        <v>12</v>
      </c>
      <c r="U203" s="74">
        <f t="shared" si="63"/>
      </c>
    </row>
    <row r="204" spans="1:21" ht="15">
      <c r="A204" s="74">
        <f t="shared" si="65"/>
        <v>14</v>
      </c>
      <c r="B204" s="75"/>
      <c r="C204" s="74"/>
      <c r="D204" s="74"/>
      <c r="E204" s="74"/>
      <c r="F204" s="78"/>
      <c r="G204" s="74">
        <v>-450</v>
      </c>
      <c r="H204" s="74">
        <f t="shared" si="60"/>
        <v>500</v>
      </c>
      <c r="I204" s="74">
        <f>IF(G204+H204&gt;10,MATCH(G204+H204,{0,20,50,90,130,170,220,270,320,370,430,500,600,750,900,1100,1300,1500,1750,2000,2250,3000,3500,4000},1)-1,"")</f>
        <v>2</v>
      </c>
      <c r="J204" s="74">
        <f>IF(G204+H204&lt;-10,MATCH(-G204-H204,{0,20,50,90,130,170,220,270,320,370,430,500,600,750,900,1100,1300,1500,1750,2000,2250,3000,3500,4000},1)-1,"")</f>
      </c>
      <c r="L204" s="74">
        <f t="shared" si="64"/>
        <v>14</v>
      </c>
      <c r="M204" s="75"/>
      <c r="N204" s="74"/>
      <c r="O204" s="77"/>
      <c r="P204" s="74"/>
      <c r="Q204" s="78"/>
      <c r="R204" s="74">
        <v>-500</v>
      </c>
      <c r="S204" s="74">
        <f t="shared" si="61"/>
        <v>450</v>
      </c>
      <c r="T204" s="74">
        <f t="shared" si="62"/>
      </c>
      <c r="U204" s="74">
        <f t="shared" si="63"/>
        <v>2</v>
      </c>
    </row>
    <row r="205" spans="1:21" ht="15">
      <c r="A205" s="74">
        <f t="shared" si="65"/>
        <v>15</v>
      </c>
      <c r="B205" s="75"/>
      <c r="C205" s="75"/>
      <c r="D205" s="77"/>
      <c r="E205" s="74"/>
      <c r="F205" s="78"/>
      <c r="G205" s="74">
        <v>-130</v>
      </c>
      <c r="H205" s="74">
        <f t="shared" si="60"/>
        <v>420</v>
      </c>
      <c r="I205" s="74">
        <f>IF(G205+H205&gt;10,MATCH(G205+H205,{0,20,50,90,130,170,220,270,320,370,430,500,600,750,900,1100,1300,1500,1750,2000,2250,3000,3500,4000},1)-1,"")</f>
        <v>7</v>
      </c>
      <c r="J205" s="74">
        <f>IF(G205+H205&lt;-10,MATCH(-G205-H205,{0,20,50,90,130,170,220,270,320,370,430,500,600,750,900,1100,1300,1500,1750,2000,2250,3000,3500,4000},1)-1,"")</f>
      </c>
      <c r="L205" s="74">
        <f t="shared" si="64"/>
        <v>15</v>
      </c>
      <c r="M205" s="75"/>
      <c r="N205" s="75"/>
      <c r="O205" s="76"/>
      <c r="P205" s="74"/>
      <c r="Q205" s="78"/>
      <c r="R205" s="74">
        <v>-420</v>
      </c>
      <c r="S205" s="74">
        <f t="shared" si="61"/>
        <v>130</v>
      </c>
      <c r="T205" s="74">
        <f t="shared" si="62"/>
      </c>
      <c r="U205" s="74">
        <f t="shared" si="63"/>
        <v>7</v>
      </c>
    </row>
    <row r="206" spans="1:21" ht="15">
      <c r="A206" s="74">
        <f t="shared" si="65"/>
        <v>16</v>
      </c>
      <c r="B206" s="75"/>
      <c r="C206" s="74"/>
      <c r="D206" s="74"/>
      <c r="E206" s="74"/>
      <c r="F206" s="78"/>
      <c r="G206" s="74">
        <v>-170</v>
      </c>
      <c r="H206" s="74">
        <f t="shared" si="60"/>
        <v>620</v>
      </c>
      <c r="I206" s="74">
        <f>IF(G206+H206&gt;10,MATCH(G206+H206,{0,20,50,90,130,170,220,270,320,370,430,500,600,750,900,1100,1300,1500,1750,2000,2250,3000,3500,4000},1)-1,"")</f>
        <v>10</v>
      </c>
      <c r="J206" s="74">
        <f>IF(G206+H206&lt;-10,MATCH(-G206-H206,{0,20,50,90,130,170,220,270,320,370,430,500,600,750,900,1100,1300,1500,1750,2000,2250,3000,3500,4000},1)-1,"")</f>
      </c>
      <c r="L206" s="74">
        <f t="shared" si="64"/>
        <v>16</v>
      </c>
      <c r="M206" s="75"/>
      <c r="N206" s="74"/>
      <c r="O206" s="77"/>
      <c r="P206" s="74"/>
      <c r="Q206" s="78"/>
      <c r="R206" s="74">
        <v>-620</v>
      </c>
      <c r="S206" s="74">
        <f t="shared" si="61"/>
        <v>170</v>
      </c>
      <c r="T206" s="74">
        <f t="shared" si="62"/>
      </c>
      <c r="U206" s="74">
        <f t="shared" si="63"/>
        <v>10</v>
      </c>
    </row>
    <row r="207" spans="1:21" ht="15">
      <c r="A207" s="74"/>
      <c r="B207" s="75"/>
      <c r="C207" s="74"/>
      <c r="D207" s="77"/>
      <c r="E207" s="74"/>
      <c r="F207" s="78"/>
      <c r="G207" s="74"/>
      <c r="H207" s="74">
        <f t="shared" si="60"/>
        <v>0</v>
      </c>
      <c r="I207" s="74">
        <f>IF(G207+H207&gt;10,MATCH(G207+H207,{0,20,50,90,130,170,220,270,320,370,430,500,600,750,900,1100,1300,1500,1750,2000,2250,3000,3500,4000},1)-1,"")</f>
      </c>
      <c r="J207" s="74">
        <f>IF(G207+H207&lt;-10,MATCH(-G207-H207,{0,20,50,90,130,170,220,270,320,370,430,500,600,750,900,1100,1300,1500,1750,2000,2250,3000,3500,4000},1)-1,"")</f>
      </c>
      <c r="L207" s="74"/>
      <c r="M207" s="75"/>
      <c r="N207" s="74"/>
      <c r="O207" s="77"/>
      <c r="P207" s="74"/>
      <c r="Q207" s="78"/>
      <c r="R207" s="74"/>
      <c r="S207" s="74">
        <f t="shared" si="61"/>
        <v>0</v>
      </c>
      <c r="T207" s="74">
        <f t="shared" si="62"/>
      </c>
      <c r="U207" s="74">
        <f t="shared" si="63"/>
      </c>
    </row>
    <row r="208" spans="1:21" ht="15">
      <c r="A208" s="74"/>
      <c r="B208" s="75"/>
      <c r="C208" s="74"/>
      <c r="D208" s="77"/>
      <c r="E208" s="74"/>
      <c r="F208" s="78"/>
      <c r="G208" s="74"/>
      <c r="H208" s="74">
        <f t="shared" si="60"/>
        <v>0</v>
      </c>
      <c r="I208" s="74">
        <f>IF(G208+H208&gt;10,MATCH(G208+H208,{0,20,50,90,130,170,220,270,320,370,430,500,600,750,900,1100,1300,1500,1750,2000,2250,3000,3500,4000},1)-1,"")</f>
      </c>
      <c r="J208" s="74">
        <f>IF(G208+H208&lt;-10,MATCH(-G208-H208,{0,20,50,90,130,170,220,270,320,370,430,500,600,750,900,1100,1300,1500,1750,2000,2250,3000,3500,4000},1)-1,"")</f>
      </c>
      <c r="L208" s="74"/>
      <c r="M208" s="75"/>
      <c r="N208" s="74"/>
      <c r="O208" s="77"/>
      <c r="P208" s="74"/>
      <c r="Q208" s="78"/>
      <c r="R208" s="74"/>
      <c r="S208" s="74">
        <f t="shared" si="61"/>
        <v>0</v>
      </c>
      <c r="T208" s="74">
        <f t="shared" si="62"/>
      </c>
      <c r="U208" s="74">
        <f t="shared" si="63"/>
      </c>
    </row>
    <row r="209" spans="9:21" ht="14.25">
      <c r="I209" s="74">
        <f>SUM(I199:I208)</f>
        <v>22</v>
      </c>
      <c r="J209" s="74">
        <f>SUM(J199:J208)</f>
        <v>24</v>
      </c>
      <c r="T209" s="74">
        <f>IF(J209&gt;0,J209,"")</f>
        <v>24</v>
      </c>
      <c r="U209" s="74">
        <f>IF(I209&gt;0,I209,"")</f>
        <v>22</v>
      </c>
    </row>
    <row r="210" spans="1:21" s="39" customFormat="1" ht="34.5" customHeight="1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</row>
    <row r="211" spans="2:19" s="39" customFormat="1" ht="18">
      <c r="B211" s="131" t="str">
        <f>Таблица!B9</f>
        <v>Cream Team</v>
      </c>
      <c r="C211" s="132"/>
      <c r="D211" s="132"/>
      <c r="E211" s="67">
        <f>MATCH(I228-J228,{-1000,-38,-30,-25,-20,-16,-12,-9,-6,-3,0,1,4,7,10,13,17,21,26,31,39},1)-1</f>
        <v>15</v>
      </c>
      <c r="F211" s="67">
        <f>MATCH(J228-I228,{-1000,-38,-30,-25,-20,-16,-12,-9,-6,-3,0,1,4,7,10,13,17,21,26,31,39},1)-1</f>
        <v>5</v>
      </c>
      <c r="H211" s="131" t="str">
        <f>Таблица!B15</f>
        <v>Никак</v>
      </c>
      <c r="I211" s="132"/>
      <c r="J211" s="132"/>
      <c r="M211" s="66" t="str">
        <f>H211</f>
        <v>Никак</v>
      </c>
      <c r="P211" s="67">
        <f>F211</f>
        <v>5</v>
      </c>
      <c r="Q211" s="67">
        <f>E211</f>
        <v>15</v>
      </c>
      <c r="S211" s="66" t="str">
        <f>B211</f>
        <v>Cream Team</v>
      </c>
    </row>
    <row r="212" spans="1:18" ht="12.75">
      <c r="A212" s="3"/>
      <c r="B212" s="132"/>
      <c r="C212" s="132"/>
      <c r="D212" s="132"/>
      <c r="G212" s="3"/>
      <c r="H212" s="132"/>
      <c r="I212" s="132"/>
      <c r="J212" s="132"/>
      <c r="L212" s="3"/>
      <c r="R212" s="3"/>
    </row>
    <row r="213" spans="1:21" ht="12.75">
      <c r="A213" s="135" t="s">
        <v>39</v>
      </c>
      <c r="B213" s="133"/>
      <c r="C213" s="133"/>
      <c r="D213" s="133"/>
      <c r="G213" s="135" t="s">
        <v>6</v>
      </c>
      <c r="H213" s="133"/>
      <c r="I213" s="133"/>
      <c r="J213" s="133"/>
      <c r="L213" s="135" t="s">
        <v>35</v>
      </c>
      <c r="M213" s="133"/>
      <c r="N213" s="133"/>
      <c r="O213" s="133"/>
      <c r="R213" s="135" t="s">
        <v>47</v>
      </c>
      <c r="S213" s="133"/>
      <c r="T213" s="133"/>
      <c r="U213" s="133"/>
    </row>
    <row r="214" spans="1:21" ht="12.75">
      <c r="A214" s="136" t="s">
        <v>15</v>
      </c>
      <c r="B214" s="134"/>
      <c r="C214" s="134"/>
      <c r="D214" s="134"/>
      <c r="G214" s="136" t="s">
        <v>9</v>
      </c>
      <c r="H214" s="134"/>
      <c r="I214" s="134"/>
      <c r="J214" s="134"/>
      <c r="L214" s="136" t="s">
        <v>55</v>
      </c>
      <c r="M214" s="134"/>
      <c r="N214" s="134"/>
      <c r="O214" s="134"/>
      <c r="R214" s="136" t="s">
        <v>46</v>
      </c>
      <c r="S214" s="134"/>
      <c r="T214" s="134"/>
      <c r="U214" s="134"/>
    </row>
    <row r="215" spans="1:18" s="80" customFormat="1" ht="24.75" customHeight="1">
      <c r="A215" s="79"/>
      <c r="G215" s="79"/>
      <c r="L215" s="79"/>
      <c r="R215" s="79"/>
    </row>
    <row r="216" spans="1:21" ht="48.75">
      <c r="A216" s="71" t="s">
        <v>21</v>
      </c>
      <c r="B216" s="72" t="s">
        <v>29</v>
      </c>
      <c r="C216" s="72" t="s">
        <v>30</v>
      </c>
      <c r="D216" s="72" t="s">
        <v>22</v>
      </c>
      <c r="E216" s="72" t="s">
        <v>23</v>
      </c>
      <c r="F216" s="72" t="s">
        <v>24</v>
      </c>
      <c r="G216" s="73" t="s">
        <v>25</v>
      </c>
      <c r="H216" s="73"/>
      <c r="I216" s="73" t="s">
        <v>31</v>
      </c>
      <c r="J216" s="73"/>
      <c r="L216" s="71" t="s">
        <v>21</v>
      </c>
      <c r="M216" s="72" t="s">
        <v>29</v>
      </c>
      <c r="N216" s="72" t="s">
        <v>30</v>
      </c>
      <c r="O216" s="72" t="s">
        <v>22</v>
      </c>
      <c r="P216" s="72" t="s">
        <v>23</v>
      </c>
      <c r="Q216" s="72" t="s">
        <v>24</v>
      </c>
      <c r="R216" s="73" t="s">
        <v>25</v>
      </c>
      <c r="S216" s="73"/>
      <c r="T216" s="73" t="s">
        <v>31</v>
      </c>
      <c r="U216" s="73"/>
    </row>
    <row r="217" spans="1:21" ht="13.5" thickBot="1">
      <c r="A217" s="68"/>
      <c r="B217" s="69"/>
      <c r="C217" s="69"/>
      <c r="D217" s="69"/>
      <c r="E217" s="69"/>
      <c r="F217" s="69"/>
      <c r="G217" s="70" t="s">
        <v>32</v>
      </c>
      <c r="H217" s="70" t="s">
        <v>33</v>
      </c>
      <c r="I217" s="70" t="s">
        <v>34</v>
      </c>
      <c r="J217" s="70" t="s">
        <v>26</v>
      </c>
      <c r="L217" s="68"/>
      <c r="M217" s="69"/>
      <c r="N217" s="69"/>
      <c r="O217" s="69"/>
      <c r="P217" s="69"/>
      <c r="Q217" s="69"/>
      <c r="R217" s="70" t="s">
        <v>32</v>
      </c>
      <c r="S217" s="70" t="s">
        <v>33</v>
      </c>
      <c r="T217" s="70" t="s">
        <v>34</v>
      </c>
      <c r="U217" s="70" t="s">
        <v>26</v>
      </c>
    </row>
    <row r="218" spans="1:21" ht="15.75" thickTop="1">
      <c r="A218" s="74">
        <v>17</v>
      </c>
      <c r="B218" s="75"/>
      <c r="C218" s="75"/>
      <c r="D218" s="77"/>
      <c r="E218" s="74"/>
      <c r="F218" s="78"/>
      <c r="G218" s="74">
        <v>90</v>
      </c>
      <c r="H218" s="74">
        <f aca="true" t="shared" si="66" ref="H218:H227">-R218</f>
        <v>50</v>
      </c>
      <c r="I218" s="74">
        <f>IF(G218+H218&gt;10,MATCH(G218+H218,{0,20,50,90,130,170,220,270,320,370,430,500,600,750,900,1100,1300,1500,1750,2000,2250,3000,3500,4000},1)-1,"")</f>
        <v>4</v>
      </c>
      <c r="J218" s="74">
        <f>IF(G218+H218&lt;-10,MATCH(-G218-H218,{0,20,50,90,130,170,220,270,320,370,430,500,600,750,900,1100,1300,1500,1750,2000,2250,3000,3500,4000},1)-1,"")</f>
      </c>
      <c r="L218" s="74">
        <f>A218</f>
        <v>17</v>
      </c>
      <c r="M218" s="75"/>
      <c r="N218" s="75"/>
      <c r="O218" s="77"/>
      <c r="P218" s="74"/>
      <c r="Q218" s="78"/>
      <c r="R218" s="74">
        <v>-50</v>
      </c>
      <c r="S218" s="74">
        <f aca="true" t="shared" si="67" ref="S218:S227">-G218</f>
        <v>-90</v>
      </c>
      <c r="T218" s="74">
        <f aca="true" t="shared" si="68" ref="T218:T227">IF(J218&gt;0,J218,"")</f>
      </c>
      <c r="U218" s="74">
        <f aca="true" t="shared" si="69" ref="U218:U227">IF(I218&gt;0,I218,"")</f>
        <v>4</v>
      </c>
    </row>
    <row r="219" spans="1:21" ht="15">
      <c r="A219" s="74">
        <f>A218+1</f>
        <v>18</v>
      </c>
      <c r="B219" s="75"/>
      <c r="C219" s="74"/>
      <c r="D219" s="77"/>
      <c r="E219" s="74"/>
      <c r="F219" s="78"/>
      <c r="G219" s="74">
        <v>600</v>
      </c>
      <c r="H219" s="74">
        <f t="shared" si="66"/>
        <v>-600</v>
      </c>
      <c r="I219" s="74">
        <f>IF(G219+H219&gt;10,MATCH(G219+H219,{0,20,50,90,130,170,220,270,320,370,430,500,600,750,900,1100,1300,1500,1750,2000,2250,3000,3500,4000},1)-1,"")</f>
      </c>
      <c r="J219" s="74">
        <f>IF(G219+H219&lt;-10,MATCH(-G219-H219,{0,20,50,90,130,170,220,270,320,370,430,500,600,750,900,1100,1300,1500,1750,2000,2250,3000,3500,4000},1)-1,"")</f>
      </c>
      <c r="L219" s="74">
        <f aca="true" t="shared" si="70" ref="L219:L225">A219</f>
        <v>18</v>
      </c>
      <c r="M219" s="75"/>
      <c r="N219" s="74"/>
      <c r="O219" s="77"/>
      <c r="P219" s="74"/>
      <c r="Q219" s="78"/>
      <c r="R219" s="74">
        <v>600</v>
      </c>
      <c r="S219" s="74">
        <f t="shared" si="67"/>
        <v>-600</v>
      </c>
      <c r="T219" s="74">
        <f t="shared" si="68"/>
      </c>
      <c r="U219" s="74">
        <f t="shared" si="69"/>
      </c>
    </row>
    <row r="220" spans="1:21" ht="15">
      <c r="A220" s="74">
        <f aca="true" t="shared" si="71" ref="A220:A225">A219+1</f>
        <v>19</v>
      </c>
      <c r="B220" s="75"/>
      <c r="C220" s="74"/>
      <c r="D220" s="77"/>
      <c r="E220" s="74"/>
      <c r="F220" s="78"/>
      <c r="G220" s="74">
        <v>200</v>
      </c>
      <c r="H220" s="74">
        <f t="shared" si="66"/>
        <v>100</v>
      </c>
      <c r="I220" s="74">
        <f>IF(G220+H220&gt;10,MATCH(G220+H220,{0,20,50,90,130,170,220,270,320,370,430,500,600,750,900,1100,1300,1500,1750,2000,2250,3000,3500,4000},1)-1,"")</f>
        <v>7</v>
      </c>
      <c r="J220" s="74">
        <f>IF(G220+H220&lt;-10,MATCH(-G220-H220,{0,20,50,90,130,170,220,270,320,370,430,500,600,750,900,1100,1300,1500,1750,2000,2250,3000,3500,4000},1)-1,"")</f>
      </c>
      <c r="L220" s="74">
        <f t="shared" si="70"/>
        <v>19</v>
      </c>
      <c r="M220" s="75"/>
      <c r="N220" s="74"/>
      <c r="O220" s="77"/>
      <c r="P220" s="74"/>
      <c r="Q220" s="78"/>
      <c r="R220" s="74">
        <v>-100</v>
      </c>
      <c r="S220" s="74">
        <f t="shared" si="67"/>
        <v>-200</v>
      </c>
      <c r="T220" s="74">
        <f t="shared" si="68"/>
      </c>
      <c r="U220" s="74">
        <f t="shared" si="69"/>
        <v>7</v>
      </c>
    </row>
    <row r="221" spans="1:21" ht="15">
      <c r="A221" s="74">
        <f t="shared" si="71"/>
        <v>20</v>
      </c>
      <c r="B221" s="75"/>
      <c r="C221" s="74"/>
      <c r="D221" s="77"/>
      <c r="E221" s="74"/>
      <c r="F221" s="78"/>
      <c r="G221" s="74">
        <v>-110</v>
      </c>
      <c r="H221" s="74">
        <f t="shared" si="66"/>
        <v>150</v>
      </c>
      <c r="I221" s="74">
        <f>IF(G221+H221&gt;10,MATCH(G221+H221,{0,20,50,90,130,170,220,270,320,370,430,500,600,750,900,1100,1300,1500,1750,2000,2250,3000,3500,4000},1)-1,"")</f>
        <v>1</v>
      </c>
      <c r="J221" s="74">
        <f>IF(G221+H221&lt;-10,MATCH(-G221-H221,{0,20,50,90,130,170,220,270,320,370,430,500,600,750,900,1100,1300,1500,1750,2000,2250,3000,3500,4000},1)-1,"")</f>
      </c>
      <c r="L221" s="74">
        <f t="shared" si="70"/>
        <v>20</v>
      </c>
      <c r="M221" s="75"/>
      <c r="N221" s="74"/>
      <c r="O221" s="77"/>
      <c r="P221" s="74"/>
      <c r="Q221" s="78"/>
      <c r="R221" s="74">
        <v>-150</v>
      </c>
      <c r="S221" s="74">
        <f t="shared" si="67"/>
        <v>110</v>
      </c>
      <c r="T221" s="74">
        <f t="shared" si="68"/>
      </c>
      <c r="U221" s="74">
        <f t="shared" si="69"/>
        <v>1</v>
      </c>
    </row>
    <row r="222" spans="1:21" ht="15">
      <c r="A222" s="74">
        <f t="shared" si="71"/>
        <v>21</v>
      </c>
      <c r="B222" s="75"/>
      <c r="C222" s="75"/>
      <c r="D222" s="77"/>
      <c r="E222" s="74"/>
      <c r="F222" s="78"/>
      <c r="G222" s="74">
        <v>600</v>
      </c>
      <c r="H222" s="74">
        <f t="shared" si="66"/>
        <v>-600</v>
      </c>
      <c r="I222" s="74">
        <f>IF(G222+H222&gt;10,MATCH(G222+H222,{0,20,50,90,130,170,220,270,320,370,430,500,600,750,900,1100,1300,1500,1750,2000,2250,3000,3500,4000},1)-1,"")</f>
      </c>
      <c r="J222" s="74">
        <f>IF(G222+H222&lt;-10,MATCH(-G222-H222,{0,20,50,90,130,170,220,270,320,370,430,500,600,750,900,1100,1300,1500,1750,2000,2250,3000,3500,4000},1)-1,"")</f>
      </c>
      <c r="L222" s="74">
        <f t="shared" si="70"/>
        <v>21</v>
      </c>
      <c r="M222" s="75"/>
      <c r="N222" s="75"/>
      <c r="O222" s="76"/>
      <c r="P222" s="74"/>
      <c r="Q222" s="78"/>
      <c r="R222" s="74">
        <v>600</v>
      </c>
      <c r="S222" s="74">
        <f t="shared" si="67"/>
        <v>-600</v>
      </c>
      <c r="T222" s="74">
        <f t="shared" si="68"/>
      </c>
      <c r="U222" s="74">
        <f t="shared" si="69"/>
      </c>
    </row>
    <row r="223" spans="1:21" ht="15">
      <c r="A223" s="74">
        <f t="shared" si="71"/>
        <v>22</v>
      </c>
      <c r="B223" s="75"/>
      <c r="C223" s="74"/>
      <c r="D223" s="74"/>
      <c r="E223" s="74"/>
      <c r="F223" s="78"/>
      <c r="G223" s="74">
        <v>-150</v>
      </c>
      <c r="H223" s="74">
        <f t="shared" si="66"/>
        <v>-100</v>
      </c>
      <c r="I223" s="74">
        <f>IF(G223+H223&gt;10,MATCH(G223+H223,{0,20,50,90,130,170,220,270,320,370,430,500,600,750,900,1100,1300,1500,1750,2000,2250,3000,3500,4000},1)-1,"")</f>
      </c>
      <c r="J223" s="74">
        <f>IF(G223+H223&lt;-10,MATCH(-G223-H223,{0,20,50,90,130,170,220,270,320,370,430,500,600,750,900,1100,1300,1500,1750,2000,2250,3000,3500,4000},1)-1,"")</f>
        <v>6</v>
      </c>
      <c r="L223" s="74">
        <f t="shared" si="70"/>
        <v>22</v>
      </c>
      <c r="M223" s="75"/>
      <c r="N223" s="74"/>
      <c r="O223" s="77"/>
      <c r="P223" s="74"/>
      <c r="Q223" s="78"/>
      <c r="R223" s="74">
        <v>100</v>
      </c>
      <c r="S223" s="74">
        <f t="shared" si="67"/>
        <v>150</v>
      </c>
      <c r="T223" s="74">
        <f t="shared" si="68"/>
        <v>6</v>
      </c>
      <c r="U223" s="74">
        <f t="shared" si="69"/>
      </c>
    </row>
    <row r="224" spans="1:21" ht="15">
      <c r="A224" s="74">
        <f t="shared" si="71"/>
        <v>23</v>
      </c>
      <c r="B224" s="75"/>
      <c r="C224" s="75"/>
      <c r="D224" s="77"/>
      <c r="E224" s="74"/>
      <c r="F224" s="78"/>
      <c r="G224" s="74">
        <v>710</v>
      </c>
      <c r="H224" s="74">
        <f t="shared" si="66"/>
        <v>-710</v>
      </c>
      <c r="I224" s="74">
        <f>IF(G224+H224&gt;10,MATCH(G224+H224,{0,20,50,90,130,170,220,270,320,370,430,500,600,750,900,1100,1300,1500,1750,2000,2250,3000,3500,4000},1)-1,"")</f>
      </c>
      <c r="J224" s="74">
        <f>IF(G224+H224&lt;-10,MATCH(-G224-H224,{0,20,50,90,130,170,220,270,320,370,430,500,600,750,900,1100,1300,1500,1750,2000,2250,3000,3500,4000},1)-1,"")</f>
      </c>
      <c r="L224" s="74">
        <f t="shared" si="70"/>
        <v>23</v>
      </c>
      <c r="M224" s="75"/>
      <c r="N224" s="75"/>
      <c r="O224" s="76"/>
      <c r="P224" s="74"/>
      <c r="Q224" s="78"/>
      <c r="R224" s="74">
        <v>710</v>
      </c>
      <c r="S224" s="74">
        <f t="shared" si="67"/>
        <v>-710</v>
      </c>
      <c r="T224" s="74">
        <f t="shared" si="68"/>
      </c>
      <c r="U224" s="74">
        <f t="shared" si="69"/>
      </c>
    </row>
    <row r="225" spans="1:21" ht="15">
      <c r="A225" s="74">
        <f t="shared" si="71"/>
        <v>24</v>
      </c>
      <c r="B225" s="75"/>
      <c r="C225" s="74"/>
      <c r="D225" s="74"/>
      <c r="E225" s="74"/>
      <c r="F225" s="78"/>
      <c r="G225" s="74">
        <v>430</v>
      </c>
      <c r="H225" s="74">
        <f t="shared" si="66"/>
        <v>-110</v>
      </c>
      <c r="I225" s="74">
        <f>IF(G225+H225&gt;10,MATCH(G225+H225,{0,20,50,90,130,170,220,270,320,370,430,500,600,750,900,1100,1300,1500,1750,2000,2250,3000,3500,4000},1)-1,"")</f>
        <v>8</v>
      </c>
      <c r="J225" s="74">
        <f>IF(G225+H225&lt;-10,MATCH(-G225-H225,{0,20,50,90,130,170,220,270,320,370,430,500,600,750,900,1100,1300,1500,1750,2000,2250,3000,3500,4000},1)-1,"")</f>
      </c>
      <c r="L225" s="74">
        <f t="shared" si="70"/>
        <v>24</v>
      </c>
      <c r="M225" s="75"/>
      <c r="N225" s="74"/>
      <c r="O225" s="77"/>
      <c r="P225" s="74"/>
      <c r="Q225" s="78"/>
      <c r="R225" s="74">
        <v>110</v>
      </c>
      <c r="S225" s="74">
        <f t="shared" si="67"/>
        <v>-430</v>
      </c>
      <c r="T225" s="74">
        <f t="shared" si="68"/>
      </c>
      <c r="U225" s="74">
        <f t="shared" si="69"/>
        <v>8</v>
      </c>
    </row>
    <row r="226" spans="1:21" ht="15">
      <c r="A226" s="74"/>
      <c r="B226" s="75"/>
      <c r="C226" s="74"/>
      <c r="D226" s="77"/>
      <c r="E226" s="74"/>
      <c r="F226" s="78"/>
      <c r="G226" s="74"/>
      <c r="H226" s="74">
        <f t="shared" si="66"/>
        <v>0</v>
      </c>
      <c r="I226" s="74">
        <f>IF(G226+H226&gt;10,MATCH(G226+H226,{0,20,50,90,130,170,220,270,320,370,430,500,600,750,900,1100,1300,1500,1750,2000,2250,3000,3500,4000},1)-1,"")</f>
      </c>
      <c r="J226" s="74">
        <f>IF(G226+H226&lt;-10,MATCH(-G226-H226,{0,20,50,90,130,170,220,270,320,370,430,500,600,750,900,1100,1300,1500,1750,2000,2250,3000,3500,4000},1)-1,"")</f>
      </c>
      <c r="L226" s="74"/>
      <c r="M226" s="75"/>
      <c r="N226" s="74"/>
      <c r="O226" s="77"/>
      <c r="P226" s="74"/>
      <c r="Q226" s="78"/>
      <c r="R226" s="74"/>
      <c r="S226" s="74">
        <f t="shared" si="67"/>
        <v>0</v>
      </c>
      <c r="T226" s="74">
        <f t="shared" si="68"/>
      </c>
      <c r="U226" s="74">
        <f t="shared" si="69"/>
      </c>
    </row>
    <row r="227" spans="1:21" ht="15">
      <c r="A227" s="74"/>
      <c r="B227" s="75"/>
      <c r="C227" s="74"/>
      <c r="D227" s="77"/>
      <c r="E227" s="74"/>
      <c r="F227" s="78"/>
      <c r="G227" s="74"/>
      <c r="H227" s="74">
        <f t="shared" si="66"/>
        <v>0</v>
      </c>
      <c r="I227" s="74">
        <f>IF(G227+H227&gt;10,MATCH(G227+H227,{0,20,50,90,130,170,220,270,320,370,430,500,600,750,900,1100,1300,1500,1750,2000,2250,3000,3500,4000},1)-1,"")</f>
      </c>
      <c r="J227" s="74">
        <f>IF(G227+H227&lt;-10,MATCH(-G227-H227,{0,20,50,90,130,170,220,270,320,370,430,500,600,750,900,1100,1300,1500,1750,2000,2250,3000,3500,4000},1)-1,"")</f>
      </c>
      <c r="L227" s="74"/>
      <c r="M227" s="75"/>
      <c r="N227" s="74"/>
      <c r="O227" s="77"/>
      <c r="P227" s="74"/>
      <c r="Q227" s="78"/>
      <c r="R227" s="74"/>
      <c r="S227" s="74">
        <f t="shared" si="67"/>
        <v>0</v>
      </c>
      <c r="T227" s="74">
        <f t="shared" si="68"/>
      </c>
      <c r="U227" s="74">
        <f t="shared" si="69"/>
      </c>
    </row>
    <row r="228" spans="9:21" ht="14.25">
      <c r="I228" s="74">
        <f>SUM(I218:I227)</f>
        <v>20</v>
      </c>
      <c r="J228" s="74">
        <f>SUM(J218:J227)</f>
        <v>6</v>
      </c>
      <c r="T228" s="74">
        <f>IF(J228&gt;0,J228,"")</f>
        <v>6</v>
      </c>
      <c r="U228" s="74">
        <f>IF(I228&gt;0,I228,"")</f>
        <v>20</v>
      </c>
    </row>
    <row r="229" spans="1:21" s="39" customFormat="1" ht="34.5" customHeight="1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</row>
    <row r="230" spans="2:19" s="39" customFormat="1" ht="18">
      <c r="B230" s="131" t="str">
        <f>Таблица!B11</f>
        <v>НеперВ</v>
      </c>
      <c r="C230" s="132"/>
      <c r="D230" s="132"/>
      <c r="E230" s="67">
        <f>MATCH(I247-J247,{-1000,-38,-30,-25,-20,-16,-12,-9,-6,-3,0,1,4,7,10,13,17,21,26,31,39},1)-1</f>
        <v>7</v>
      </c>
      <c r="F230" s="67">
        <f>MATCH(J247-I247,{-1000,-38,-30,-25,-20,-16,-12,-9,-6,-3,0,1,4,7,10,13,17,21,26,31,39},1)-1</f>
        <v>13</v>
      </c>
      <c r="H230" s="131" t="str">
        <f>Таблица!B13</f>
        <v>Мнехоп</v>
      </c>
      <c r="I230" s="132"/>
      <c r="J230" s="132"/>
      <c r="M230" s="66" t="str">
        <f>H230</f>
        <v>Мнехоп</v>
      </c>
      <c r="P230" s="67">
        <f>F230</f>
        <v>13</v>
      </c>
      <c r="Q230" s="67">
        <f>E230</f>
        <v>7</v>
      </c>
      <c r="S230" s="66" t="str">
        <f>B230</f>
        <v>НеперВ</v>
      </c>
    </row>
    <row r="231" spans="1:18" ht="12.75">
      <c r="A231" s="3"/>
      <c r="B231" s="132"/>
      <c r="C231" s="132"/>
      <c r="D231" s="132"/>
      <c r="G231" s="3"/>
      <c r="H231" s="132"/>
      <c r="I231" s="132"/>
      <c r="J231" s="132"/>
      <c r="L231" s="3"/>
      <c r="R231" s="3"/>
    </row>
    <row r="232" spans="1:21" ht="12.75">
      <c r="A232" s="135" t="s">
        <v>81</v>
      </c>
      <c r="B232" s="133"/>
      <c r="C232" s="133"/>
      <c r="D232" s="133"/>
      <c r="G232" s="135" t="s">
        <v>70</v>
      </c>
      <c r="H232" s="133"/>
      <c r="I232" s="133"/>
      <c r="J232" s="133"/>
      <c r="L232" s="135" t="s">
        <v>17</v>
      </c>
      <c r="M232" s="133"/>
      <c r="N232" s="133"/>
      <c r="O232" s="133"/>
      <c r="R232" s="135" t="s">
        <v>16</v>
      </c>
      <c r="S232" s="133"/>
      <c r="T232" s="133"/>
      <c r="U232" s="133"/>
    </row>
    <row r="233" spans="1:21" ht="12.75">
      <c r="A233" s="135" t="s">
        <v>19</v>
      </c>
      <c r="B233" s="134"/>
      <c r="C233" s="134"/>
      <c r="D233" s="134"/>
      <c r="G233" s="136" t="s">
        <v>14</v>
      </c>
      <c r="H233" s="134"/>
      <c r="I233" s="134"/>
      <c r="J233" s="134"/>
      <c r="L233" s="136" t="s">
        <v>20</v>
      </c>
      <c r="M233" s="134"/>
      <c r="N233" s="134"/>
      <c r="O233" s="134"/>
      <c r="R233" s="136" t="s">
        <v>76</v>
      </c>
      <c r="S233" s="134"/>
      <c r="T233" s="134"/>
      <c r="U233" s="134"/>
    </row>
    <row r="234" spans="1:18" s="80" customFormat="1" ht="24.75" customHeight="1">
      <c r="A234" s="79"/>
      <c r="G234" s="79"/>
      <c r="L234" s="79"/>
      <c r="R234" s="79"/>
    </row>
    <row r="235" spans="1:21" ht="48.75">
      <c r="A235" s="71" t="s">
        <v>21</v>
      </c>
      <c r="B235" s="72" t="s">
        <v>29</v>
      </c>
      <c r="C235" s="72" t="s">
        <v>30</v>
      </c>
      <c r="D235" s="72" t="s">
        <v>22</v>
      </c>
      <c r="E235" s="72" t="s">
        <v>23</v>
      </c>
      <c r="F235" s="72" t="s">
        <v>24</v>
      </c>
      <c r="G235" s="73" t="s">
        <v>25</v>
      </c>
      <c r="H235" s="73"/>
      <c r="I235" s="73" t="s">
        <v>31</v>
      </c>
      <c r="J235" s="73"/>
      <c r="L235" s="71" t="s">
        <v>21</v>
      </c>
      <c r="M235" s="72" t="s">
        <v>29</v>
      </c>
      <c r="N235" s="72" t="s">
        <v>30</v>
      </c>
      <c r="O235" s="72" t="s">
        <v>22</v>
      </c>
      <c r="P235" s="72" t="s">
        <v>23</v>
      </c>
      <c r="Q235" s="72" t="s">
        <v>24</v>
      </c>
      <c r="R235" s="73" t="s">
        <v>25</v>
      </c>
      <c r="S235" s="73"/>
      <c r="T235" s="73" t="s">
        <v>31</v>
      </c>
      <c r="U235" s="73"/>
    </row>
    <row r="236" spans="1:21" ht="13.5" thickBot="1">
      <c r="A236" s="68"/>
      <c r="B236" s="69"/>
      <c r="C236" s="69"/>
      <c r="D236" s="69"/>
      <c r="E236" s="69"/>
      <c r="F236" s="69"/>
      <c r="G236" s="70" t="s">
        <v>32</v>
      </c>
      <c r="H236" s="70" t="s">
        <v>33</v>
      </c>
      <c r="I236" s="70" t="s">
        <v>34</v>
      </c>
      <c r="J236" s="70" t="s">
        <v>26</v>
      </c>
      <c r="L236" s="68"/>
      <c r="M236" s="69"/>
      <c r="N236" s="69"/>
      <c r="O236" s="69"/>
      <c r="P236" s="69"/>
      <c r="Q236" s="69"/>
      <c r="R236" s="70" t="s">
        <v>32</v>
      </c>
      <c r="S236" s="70" t="s">
        <v>33</v>
      </c>
      <c r="T236" s="70" t="s">
        <v>34</v>
      </c>
      <c r="U236" s="70" t="s">
        <v>26</v>
      </c>
    </row>
    <row r="237" spans="1:21" ht="15.75" thickTop="1">
      <c r="A237" s="74">
        <v>17</v>
      </c>
      <c r="B237" s="75"/>
      <c r="C237" s="75"/>
      <c r="D237" s="77"/>
      <c r="E237" s="74"/>
      <c r="F237" s="78"/>
      <c r="G237" s="74">
        <v>150</v>
      </c>
      <c r="H237" s="74">
        <f aca="true" t="shared" si="72" ref="H237:H246">-R237</f>
        <v>110</v>
      </c>
      <c r="I237" s="74">
        <f>IF(G237+H237&gt;10,MATCH(G237+H237,{0,20,50,90,130,170,220,270,320,370,430,500,600,750,900,1100,1300,1500,1750,2000,2250,3000,3500,4000},1)-1,"")</f>
        <v>6</v>
      </c>
      <c r="J237" s="74">
        <f>IF(G237+H237&lt;-10,MATCH(-G237-H237,{0,20,50,90,130,170,220,270,320,370,430,500,600,750,900,1100,1300,1500,1750,2000,2250,3000,3500,4000},1)-1,"")</f>
      </c>
      <c r="L237" s="74">
        <f>A237</f>
        <v>17</v>
      </c>
      <c r="M237" s="75"/>
      <c r="N237" s="75"/>
      <c r="O237" s="77"/>
      <c r="P237" s="74"/>
      <c r="Q237" s="78"/>
      <c r="R237" s="74">
        <v>-110</v>
      </c>
      <c r="S237" s="74">
        <f aca="true" t="shared" si="73" ref="S237:S246">-G237</f>
        <v>-150</v>
      </c>
      <c r="T237" s="74">
        <f aca="true" t="shared" si="74" ref="T237:T246">IF(J237&gt;0,J237,"")</f>
      </c>
      <c r="U237" s="74">
        <f aca="true" t="shared" si="75" ref="U237:U246">IF(I237&gt;0,I237,"")</f>
        <v>6</v>
      </c>
    </row>
    <row r="238" spans="1:21" ht="15">
      <c r="A238" s="74">
        <f>A237+1</f>
        <v>18</v>
      </c>
      <c r="B238" s="75"/>
      <c r="C238" s="74"/>
      <c r="D238" s="77"/>
      <c r="E238" s="74"/>
      <c r="F238" s="78"/>
      <c r="G238" s="74">
        <v>-420</v>
      </c>
      <c r="H238" s="74">
        <f t="shared" si="72"/>
        <v>450</v>
      </c>
      <c r="I238" s="74">
        <f>IF(G238+H238&gt;10,MATCH(G238+H238,{0,20,50,90,130,170,220,270,320,370,430,500,600,750,900,1100,1300,1500,1750,2000,2250,3000,3500,4000},1)-1,"")</f>
        <v>1</v>
      </c>
      <c r="J238" s="74">
        <f>IF(G238+H238&lt;-10,MATCH(-G238-H238,{0,20,50,90,130,170,220,270,320,370,430,500,600,750,900,1100,1300,1500,1750,2000,2250,3000,3500,4000},1)-1,"")</f>
      </c>
      <c r="L238" s="74">
        <f aca="true" t="shared" si="76" ref="L238:L244">A238</f>
        <v>18</v>
      </c>
      <c r="M238" s="75"/>
      <c r="N238" s="74"/>
      <c r="O238" s="77"/>
      <c r="P238" s="74"/>
      <c r="Q238" s="78"/>
      <c r="R238" s="74">
        <v>-450</v>
      </c>
      <c r="S238" s="74">
        <f t="shared" si="73"/>
        <v>420</v>
      </c>
      <c r="T238" s="74">
        <f t="shared" si="74"/>
      </c>
      <c r="U238" s="74">
        <f t="shared" si="75"/>
        <v>1</v>
      </c>
    </row>
    <row r="239" spans="1:21" ht="15">
      <c r="A239" s="74">
        <f aca="true" t="shared" si="77" ref="A239:A244">A238+1</f>
        <v>19</v>
      </c>
      <c r="B239" s="75"/>
      <c r="C239" s="74"/>
      <c r="D239" s="77"/>
      <c r="E239" s="74"/>
      <c r="F239" s="78"/>
      <c r="G239" s="74">
        <v>140</v>
      </c>
      <c r="H239" s="74">
        <f t="shared" si="72"/>
        <v>-110</v>
      </c>
      <c r="I239" s="74">
        <f>IF(G239+H239&gt;10,MATCH(G239+H239,{0,20,50,90,130,170,220,270,320,370,430,500,600,750,900,1100,1300,1500,1750,2000,2250,3000,3500,4000},1)-1,"")</f>
        <v>1</v>
      </c>
      <c r="J239" s="74">
        <f>IF(G239+H239&lt;-10,MATCH(-G239-H239,{0,20,50,90,130,170,220,270,320,370,430,500,600,750,900,1100,1300,1500,1750,2000,2250,3000,3500,4000},1)-1,"")</f>
      </c>
      <c r="L239" s="74">
        <f t="shared" si="76"/>
        <v>19</v>
      </c>
      <c r="M239" s="75"/>
      <c r="N239" s="74"/>
      <c r="O239" s="77"/>
      <c r="P239" s="74"/>
      <c r="Q239" s="78"/>
      <c r="R239" s="74">
        <v>110</v>
      </c>
      <c r="S239" s="74">
        <f t="shared" si="73"/>
        <v>-140</v>
      </c>
      <c r="T239" s="74">
        <f t="shared" si="74"/>
      </c>
      <c r="U239" s="74">
        <f t="shared" si="75"/>
        <v>1</v>
      </c>
    </row>
    <row r="240" spans="1:21" ht="15">
      <c r="A240" s="74">
        <f t="shared" si="77"/>
        <v>20</v>
      </c>
      <c r="B240" s="75"/>
      <c r="C240" s="74"/>
      <c r="D240" s="77"/>
      <c r="E240" s="74"/>
      <c r="F240" s="78"/>
      <c r="G240" s="74">
        <v>-200</v>
      </c>
      <c r="H240" s="74">
        <f t="shared" si="72"/>
        <v>-500</v>
      </c>
      <c r="I240" s="74">
        <f>IF(G240+H240&gt;10,MATCH(G240+H240,{0,20,50,90,130,170,220,270,320,370,430,500,600,750,900,1100,1300,1500,1750,2000,2250,3000,3500,4000},1)-1,"")</f>
      </c>
      <c r="J240" s="74">
        <f>IF(G240+H240&lt;-10,MATCH(-G240-H240,{0,20,50,90,130,170,220,270,320,370,430,500,600,750,900,1100,1300,1500,1750,2000,2250,3000,3500,4000},1)-1,"")</f>
        <v>12</v>
      </c>
      <c r="L240" s="74">
        <f t="shared" si="76"/>
        <v>20</v>
      </c>
      <c r="M240" s="75"/>
      <c r="N240" s="74"/>
      <c r="O240" s="77"/>
      <c r="P240" s="74"/>
      <c r="Q240" s="78"/>
      <c r="R240" s="74">
        <v>500</v>
      </c>
      <c r="S240" s="74">
        <f t="shared" si="73"/>
        <v>200</v>
      </c>
      <c r="T240" s="74">
        <f t="shared" si="74"/>
        <v>12</v>
      </c>
      <c r="U240" s="74">
        <f t="shared" si="75"/>
      </c>
    </row>
    <row r="241" spans="1:21" ht="15">
      <c r="A241" s="74">
        <f t="shared" si="77"/>
        <v>21</v>
      </c>
      <c r="B241" s="75"/>
      <c r="C241" s="75"/>
      <c r="D241" s="77"/>
      <c r="E241" s="74"/>
      <c r="F241" s="78"/>
      <c r="G241" s="74">
        <v>120</v>
      </c>
      <c r="H241" s="74">
        <f t="shared" si="72"/>
        <v>-90</v>
      </c>
      <c r="I241" s="74">
        <f>IF(G241+H241&gt;10,MATCH(G241+H241,{0,20,50,90,130,170,220,270,320,370,430,500,600,750,900,1100,1300,1500,1750,2000,2250,3000,3500,4000},1)-1,"")</f>
        <v>1</v>
      </c>
      <c r="J241" s="74">
        <f>IF(G241+H241&lt;-10,MATCH(-G241-H241,{0,20,50,90,130,170,220,270,320,370,430,500,600,750,900,1100,1300,1500,1750,2000,2250,3000,3500,4000},1)-1,"")</f>
      </c>
      <c r="L241" s="74">
        <f t="shared" si="76"/>
        <v>21</v>
      </c>
      <c r="M241" s="75"/>
      <c r="N241" s="75"/>
      <c r="O241" s="76"/>
      <c r="P241" s="74"/>
      <c r="Q241" s="78"/>
      <c r="R241" s="74">
        <v>90</v>
      </c>
      <c r="S241" s="74">
        <f t="shared" si="73"/>
        <v>-120</v>
      </c>
      <c r="T241" s="74">
        <f t="shared" si="74"/>
      </c>
      <c r="U241" s="74">
        <f t="shared" si="75"/>
        <v>1</v>
      </c>
    </row>
    <row r="242" spans="1:21" ht="15">
      <c r="A242" s="74">
        <f t="shared" si="77"/>
        <v>22</v>
      </c>
      <c r="B242" s="75"/>
      <c r="C242" s="74"/>
      <c r="D242" s="74"/>
      <c r="E242" s="74"/>
      <c r="F242" s="78"/>
      <c r="G242" s="74">
        <v>-150</v>
      </c>
      <c r="H242" s="74">
        <f t="shared" si="72"/>
        <v>150</v>
      </c>
      <c r="I242" s="74">
        <f>IF(G242+H242&gt;10,MATCH(G242+H242,{0,20,50,90,130,170,220,270,320,370,430,500,600,750,900,1100,1300,1500,1750,2000,2250,3000,3500,4000},1)-1,"")</f>
      </c>
      <c r="J242" s="74">
        <f>IF(G242+H242&lt;-10,MATCH(-G242-H242,{0,20,50,90,130,170,220,270,320,370,430,500,600,750,900,1100,1300,1500,1750,2000,2250,3000,3500,4000},1)-1,"")</f>
      </c>
      <c r="L242" s="74">
        <f t="shared" si="76"/>
        <v>22</v>
      </c>
      <c r="M242" s="75"/>
      <c r="N242" s="74"/>
      <c r="O242" s="77"/>
      <c r="P242" s="74"/>
      <c r="Q242" s="78"/>
      <c r="R242" s="74">
        <v>-150</v>
      </c>
      <c r="S242" s="74">
        <f t="shared" si="73"/>
        <v>150</v>
      </c>
      <c r="T242" s="74">
        <f t="shared" si="74"/>
      </c>
      <c r="U242" s="74">
        <f t="shared" si="75"/>
      </c>
    </row>
    <row r="243" spans="1:21" ht="15">
      <c r="A243" s="74">
        <f t="shared" si="77"/>
        <v>23</v>
      </c>
      <c r="B243" s="75"/>
      <c r="C243" s="75"/>
      <c r="D243" s="77"/>
      <c r="E243" s="74"/>
      <c r="F243" s="78"/>
      <c r="G243" s="74">
        <v>680</v>
      </c>
      <c r="H243" s="74">
        <f t="shared" si="72"/>
        <v>-680</v>
      </c>
      <c r="I243" s="74">
        <f>IF(G243+H243&gt;10,MATCH(G243+H243,{0,20,50,90,130,170,220,270,320,370,430,500,600,750,900,1100,1300,1500,1750,2000,2250,3000,3500,4000},1)-1,"")</f>
      </c>
      <c r="J243" s="74">
        <f>IF(G243+H243&lt;-10,MATCH(-G243-H243,{0,20,50,90,130,170,220,270,320,370,430,500,600,750,900,1100,1300,1500,1750,2000,2250,3000,3500,4000},1)-1,"")</f>
      </c>
      <c r="L243" s="74">
        <f t="shared" si="76"/>
        <v>23</v>
      </c>
      <c r="M243" s="75"/>
      <c r="N243" s="75"/>
      <c r="O243" s="76"/>
      <c r="P243" s="74"/>
      <c r="Q243" s="78"/>
      <c r="R243" s="74">
        <v>680</v>
      </c>
      <c r="S243" s="74">
        <f t="shared" si="73"/>
        <v>-680</v>
      </c>
      <c r="T243" s="74">
        <f t="shared" si="74"/>
      </c>
      <c r="U243" s="74">
        <f t="shared" si="75"/>
      </c>
    </row>
    <row r="244" spans="1:21" ht="15">
      <c r="A244" s="74">
        <f t="shared" si="77"/>
        <v>24</v>
      </c>
      <c r="B244" s="75"/>
      <c r="C244" s="74"/>
      <c r="D244" s="74"/>
      <c r="E244" s="74"/>
      <c r="F244" s="78"/>
      <c r="G244" s="74">
        <v>-120</v>
      </c>
      <c r="H244" s="74">
        <f t="shared" si="72"/>
        <v>-50</v>
      </c>
      <c r="I244" s="74">
        <f>IF(G244+H244&gt;10,MATCH(G244+H244,{0,20,50,90,130,170,220,270,320,370,430,500,600,750,900,1100,1300,1500,1750,2000,2250,3000,3500,4000},1)-1,"")</f>
      </c>
      <c r="J244" s="74">
        <f>IF(G244+H244&lt;-10,MATCH(-G244-H244,{0,20,50,90,130,170,220,270,320,370,430,500,600,750,900,1100,1300,1500,1750,2000,2250,3000,3500,4000},1)-1,"")</f>
        <v>5</v>
      </c>
      <c r="L244" s="74">
        <f t="shared" si="76"/>
        <v>24</v>
      </c>
      <c r="M244" s="75"/>
      <c r="N244" s="74"/>
      <c r="O244" s="77"/>
      <c r="P244" s="74"/>
      <c r="Q244" s="78"/>
      <c r="R244" s="74">
        <v>50</v>
      </c>
      <c r="S244" s="74">
        <f t="shared" si="73"/>
        <v>120</v>
      </c>
      <c r="T244" s="74">
        <f t="shared" si="74"/>
        <v>5</v>
      </c>
      <c r="U244" s="74">
        <f t="shared" si="75"/>
      </c>
    </row>
    <row r="245" spans="1:21" ht="15">
      <c r="A245" s="74"/>
      <c r="B245" s="75"/>
      <c r="C245" s="74"/>
      <c r="D245" s="77"/>
      <c r="E245" s="74"/>
      <c r="F245" s="78"/>
      <c r="G245" s="74"/>
      <c r="H245" s="74">
        <f t="shared" si="72"/>
        <v>0</v>
      </c>
      <c r="I245" s="74">
        <f>IF(G245+H245&gt;10,MATCH(G245+H245,{0,20,50,90,130,170,220,270,320,370,430,500,600,750,900,1100,1300,1500,1750,2000,2250,3000,3500,4000},1)-1,"")</f>
      </c>
      <c r="J245" s="74">
        <f>IF(G245+H245&lt;-10,MATCH(-G245-H245,{0,20,50,90,130,170,220,270,320,370,430,500,600,750,900,1100,1300,1500,1750,2000,2250,3000,3500,4000},1)-1,"")</f>
      </c>
      <c r="L245" s="74"/>
      <c r="M245" s="75"/>
      <c r="N245" s="74"/>
      <c r="O245" s="77"/>
      <c r="P245" s="74"/>
      <c r="Q245" s="78"/>
      <c r="R245" s="74"/>
      <c r="S245" s="74">
        <f t="shared" si="73"/>
        <v>0</v>
      </c>
      <c r="T245" s="74">
        <f t="shared" si="74"/>
      </c>
      <c r="U245" s="74">
        <f t="shared" si="75"/>
      </c>
    </row>
    <row r="246" spans="1:21" ht="15">
      <c r="A246" s="74"/>
      <c r="B246" s="75"/>
      <c r="C246" s="74"/>
      <c r="D246" s="77"/>
      <c r="E246" s="74"/>
      <c r="F246" s="78"/>
      <c r="G246" s="74"/>
      <c r="H246" s="74">
        <f t="shared" si="72"/>
        <v>0</v>
      </c>
      <c r="I246" s="74">
        <f>IF(G246+H246&gt;10,MATCH(G246+H246,{0,20,50,90,130,170,220,270,320,370,430,500,600,750,900,1100,1300,1500,1750,2000,2250,3000,3500,4000},1)-1,"")</f>
      </c>
      <c r="J246" s="74">
        <f>IF(G246+H246&lt;-10,MATCH(-G246-H246,{0,20,50,90,130,170,220,270,320,370,430,500,600,750,900,1100,1300,1500,1750,2000,2250,3000,3500,4000},1)-1,"")</f>
      </c>
      <c r="L246" s="74"/>
      <c r="M246" s="75"/>
      <c r="N246" s="74"/>
      <c r="O246" s="77"/>
      <c r="P246" s="74"/>
      <c r="Q246" s="78"/>
      <c r="R246" s="74"/>
      <c r="S246" s="74">
        <f t="shared" si="73"/>
        <v>0</v>
      </c>
      <c r="T246" s="74">
        <f t="shared" si="74"/>
      </c>
      <c r="U246" s="74">
        <f t="shared" si="75"/>
      </c>
    </row>
    <row r="247" spans="9:21" ht="14.25">
      <c r="I247" s="74">
        <f>SUM(I237:I246)</f>
        <v>9</v>
      </c>
      <c r="J247" s="74">
        <f>SUM(J237:J246)</f>
        <v>17</v>
      </c>
      <c r="T247" s="74">
        <f>IF(J247&gt;0,J247,"")</f>
        <v>17</v>
      </c>
      <c r="U247" s="74">
        <f>IF(I247&gt;0,I247,"")</f>
        <v>9</v>
      </c>
    </row>
    <row r="248" spans="1:21" s="39" customFormat="1" ht="34.5" customHeight="1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</row>
    <row r="249" spans="2:19" s="39" customFormat="1" ht="18">
      <c r="B249" s="131" t="str">
        <f>Таблица!B11</f>
        <v>НеперВ</v>
      </c>
      <c r="C249" s="132"/>
      <c r="D249" s="132"/>
      <c r="E249" s="67">
        <f>MATCH(I266-J266,{-1000,-38,-30,-25,-20,-16,-12,-9,-6,-3,0,1,4,7,10,13,17,21,26,31,39},1)-1</f>
        <v>2</v>
      </c>
      <c r="F249" s="67">
        <f>MATCH(J266-I266,{-1000,-38,-30,-25,-20,-16,-12,-9,-6,-3,0,1,4,7,10,13,17,21,26,31,39},1)-1</f>
        <v>18</v>
      </c>
      <c r="H249" s="131" t="str">
        <f>Таблица!B15</f>
        <v>Никак</v>
      </c>
      <c r="I249" s="132"/>
      <c r="J249" s="132"/>
      <c r="M249" s="66" t="str">
        <f>H249</f>
        <v>Никак</v>
      </c>
      <c r="P249" s="67">
        <f>F249</f>
        <v>18</v>
      </c>
      <c r="Q249" s="67">
        <f>E249</f>
        <v>2</v>
      </c>
      <c r="S249" s="66" t="str">
        <f>B249</f>
        <v>НеперВ</v>
      </c>
    </row>
    <row r="250" spans="1:18" ht="12.75">
      <c r="A250" s="3"/>
      <c r="B250" s="132"/>
      <c r="C250" s="132"/>
      <c r="D250" s="132"/>
      <c r="G250" s="3"/>
      <c r="H250" s="132"/>
      <c r="I250" s="132"/>
      <c r="J250" s="132"/>
      <c r="L250" s="3"/>
      <c r="R250" s="3"/>
    </row>
    <row r="251" spans="1:21" ht="12.75">
      <c r="A251" s="135" t="s">
        <v>81</v>
      </c>
      <c r="B251" s="133"/>
      <c r="C251" s="133"/>
      <c r="D251" s="133"/>
      <c r="G251" s="135" t="s">
        <v>35</v>
      </c>
      <c r="H251" s="133"/>
      <c r="I251" s="133"/>
      <c r="J251" s="133"/>
      <c r="L251" s="135" t="s">
        <v>6</v>
      </c>
      <c r="M251" s="133"/>
      <c r="N251" s="133"/>
      <c r="O251" s="133"/>
      <c r="R251" s="135" t="s">
        <v>16</v>
      </c>
      <c r="S251" s="133"/>
      <c r="T251" s="133"/>
      <c r="U251" s="133"/>
    </row>
    <row r="252" spans="1:21" ht="12.75">
      <c r="A252" s="135" t="s">
        <v>19</v>
      </c>
      <c r="B252" s="134"/>
      <c r="C252" s="134"/>
      <c r="D252" s="134"/>
      <c r="G252" s="136" t="s">
        <v>55</v>
      </c>
      <c r="H252" s="134"/>
      <c r="I252" s="134"/>
      <c r="J252" s="134"/>
      <c r="L252" s="136" t="s">
        <v>9</v>
      </c>
      <c r="M252" s="134"/>
      <c r="N252" s="134"/>
      <c r="O252" s="134"/>
      <c r="R252" s="136" t="s">
        <v>76</v>
      </c>
      <c r="S252" s="134"/>
      <c r="T252" s="134"/>
      <c r="U252" s="134"/>
    </row>
    <row r="253" spans="1:18" s="80" customFormat="1" ht="24.75" customHeight="1">
      <c r="A253" s="79"/>
      <c r="G253" s="79"/>
      <c r="L253" s="79"/>
      <c r="R253" s="79"/>
    </row>
    <row r="254" spans="1:21" ht="48.75">
      <c r="A254" s="71" t="s">
        <v>21</v>
      </c>
      <c r="B254" s="72" t="s">
        <v>29</v>
      </c>
      <c r="C254" s="72" t="s">
        <v>30</v>
      </c>
      <c r="D254" s="72" t="s">
        <v>22</v>
      </c>
      <c r="E254" s="72" t="s">
        <v>23</v>
      </c>
      <c r="F254" s="72" t="s">
        <v>24</v>
      </c>
      <c r="G254" s="73" t="s">
        <v>25</v>
      </c>
      <c r="H254" s="73"/>
      <c r="I254" s="73" t="s">
        <v>31</v>
      </c>
      <c r="J254" s="73"/>
      <c r="L254" s="71" t="s">
        <v>21</v>
      </c>
      <c r="M254" s="72" t="s">
        <v>29</v>
      </c>
      <c r="N254" s="72" t="s">
        <v>30</v>
      </c>
      <c r="O254" s="72" t="s">
        <v>22</v>
      </c>
      <c r="P254" s="72" t="s">
        <v>23</v>
      </c>
      <c r="Q254" s="72" t="s">
        <v>24</v>
      </c>
      <c r="R254" s="73" t="s">
        <v>25</v>
      </c>
      <c r="S254" s="73"/>
      <c r="T254" s="73" t="s">
        <v>31</v>
      </c>
      <c r="U254" s="73"/>
    </row>
    <row r="255" spans="1:21" ht="13.5" thickBot="1">
      <c r="A255" s="68"/>
      <c r="B255" s="69"/>
      <c r="C255" s="69"/>
      <c r="D255" s="69"/>
      <c r="E255" s="69"/>
      <c r="F255" s="69"/>
      <c r="G255" s="70" t="s">
        <v>32</v>
      </c>
      <c r="H255" s="70" t="s">
        <v>33</v>
      </c>
      <c r="I255" s="70" t="s">
        <v>34</v>
      </c>
      <c r="J255" s="70" t="s">
        <v>26</v>
      </c>
      <c r="L255" s="68"/>
      <c r="M255" s="69"/>
      <c r="N255" s="69"/>
      <c r="O255" s="69"/>
      <c r="P255" s="69"/>
      <c r="Q255" s="69"/>
      <c r="R255" s="70" t="s">
        <v>32</v>
      </c>
      <c r="S255" s="70" t="s">
        <v>33</v>
      </c>
      <c r="T255" s="70" t="s">
        <v>34</v>
      </c>
      <c r="U255" s="70" t="s">
        <v>26</v>
      </c>
    </row>
    <row r="256" spans="1:21" ht="15.75" thickTop="1">
      <c r="A256" s="74">
        <v>17</v>
      </c>
      <c r="B256" s="75"/>
      <c r="C256" s="75"/>
      <c r="D256" s="77"/>
      <c r="E256" s="74"/>
      <c r="F256" s="78"/>
      <c r="G256" s="74">
        <v>-100</v>
      </c>
      <c r="H256" s="74">
        <f aca="true" t="shared" si="78" ref="H256:H265">-R256</f>
        <v>50</v>
      </c>
      <c r="I256" s="74">
        <f>IF(G256+H256&gt;10,MATCH(G256+H256,{0,20,50,90,130,170,220,270,320,370,430,500,600,750,900,1100,1300,1500,1750,2000,2250,3000,3500,4000},1)-1,"")</f>
      </c>
      <c r="J256" s="74">
        <f>IF(G256+H256&lt;-10,MATCH(-G256-H256,{0,20,50,90,130,170,220,270,320,370,430,500,600,750,900,1100,1300,1500,1750,2000,2250,3000,3500,4000},1)-1,"")</f>
        <v>2</v>
      </c>
      <c r="L256" s="74">
        <f>A256</f>
        <v>17</v>
      </c>
      <c r="M256" s="75"/>
      <c r="N256" s="75"/>
      <c r="O256" s="77"/>
      <c r="P256" s="74"/>
      <c r="Q256" s="78"/>
      <c r="R256" s="74">
        <v>-50</v>
      </c>
      <c r="S256" s="74">
        <f aca="true" t="shared" si="79" ref="S256:S265">-G256</f>
        <v>100</v>
      </c>
      <c r="T256" s="74">
        <f aca="true" t="shared" si="80" ref="T256:T265">IF(J256&gt;0,J256,"")</f>
        <v>2</v>
      </c>
      <c r="U256" s="74">
        <f aca="true" t="shared" si="81" ref="U256:U265">IF(I256&gt;0,I256,"")</f>
      </c>
    </row>
    <row r="257" spans="1:21" ht="15">
      <c r="A257" s="74">
        <f>A256+1</f>
        <v>18</v>
      </c>
      <c r="B257" s="75"/>
      <c r="C257" s="74"/>
      <c r="D257" s="77"/>
      <c r="E257" s="74"/>
      <c r="F257" s="78"/>
      <c r="G257" s="74">
        <v>-300</v>
      </c>
      <c r="H257" s="74">
        <f t="shared" si="78"/>
        <v>-130</v>
      </c>
      <c r="I257" s="74">
        <f>IF(G257+H257&gt;10,MATCH(G257+H257,{0,20,50,90,130,170,220,270,320,370,430,500,600,750,900,1100,1300,1500,1750,2000,2250,3000,3500,4000},1)-1,"")</f>
      </c>
      <c r="J257" s="74">
        <f>IF(G257+H257&lt;-10,MATCH(-G257-H257,{0,20,50,90,130,170,220,270,320,370,430,500,600,750,900,1100,1300,1500,1750,2000,2250,3000,3500,4000},1)-1,"")</f>
        <v>10</v>
      </c>
      <c r="L257" s="74">
        <f aca="true" t="shared" si="82" ref="L257:L263">A257</f>
        <v>18</v>
      </c>
      <c r="M257" s="75"/>
      <c r="N257" s="74"/>
      <c r="O257" s="77"/>
      <c r="P257" s="74"/>
      <c r="Q257" s="78"/>
      <c r="R257" s="74">
        <v>130</v>
      </c>
      <c r="S257" s="74">
        <f t="shared" si="79"/>
        <v>300</v>
      </c>
      <c r="T257" s="74">
        <f t="shared" si="80"/>
        <v>10</v>
      </c>
      <c r="U257" s="74">
        <f t="shared" si="81"/>
      </c>
    </row>
    <row r="258" spans="1:21" ht="15">
      <c r="A258" s="74">
        <f aca="true" t="shared" si="83" ref="A258:A263">A257+1</f>
        <v>19</v>
      </c>
      <c r="B258" s="75"/>
      <c r="C258" s="74"/>
      <c r="D258" s="77"/>
      <c r="E258" s="74"/>
      <c r="F258" s="78"/>
      <c r="G258" s="74">
        <v>100</v>
      </c>
      <c r="H258" s="74">
        <f t="shared" si="78"/>
        <v>-200</v>
      </c>
      <c r="I258" s="74">
        <f>IF(G258+H258&gt;10,MATCH(G258+H258,{0,20,50,90,130,170,220,270,320,370,430,500,600,750,900,1100,1300,1500,1750,2000,2250,3000,3500,4000},1)-1,"")</f>
      </c>
      <c r="J258" s="74">
        <f>IF(G258+H258&lt;-10,MATCH(-G258-H258,{0,20,50,90,130,170,220,270,320,370,430,500,600,750,900,1100,1300,1500,1750,2000,2250,3000,3500,4000},1)-1,"")</f>
        <v>3</v>
      </c>
      <c r="L258" s="74">
        <f t="shared" si="82"/>
        <v>19</v>
      </c>
      <c r="M258" s="75"/>
      <c r="N258" s="74"/>
      <c r="O258" s="77"/>
      <c r="P258" s="74"/>
      <c r="Q258" s="78"/>
      <c r="R258" s="74">
        <v>200</v>
      </c>
      <c r="S258" s="74">
        <f t="shared" si="79"/>
        <v>-100</v>
      </c>
      <c r="T258" s="74">
        <f t="shared" si="80"/>
        <v>3</v>
      </c>
      <c r="U258" s="74">
        <f t="shared" si="81"/>
      </c>
    </row>
    <row r="259" spans="1:21" ht="15">
      <c r="A259" s="74">
        <f t="shared" si="83"/>
        <v>20</v>
      </c>
      <c r="B259" s="75"/>
      <c r="C259" s="74"/>
      <c r="D259" s="77"/>
      <c r="E259" s="74"/>
      <c r="F259" s="78"/>
      <c r="G259" s="74">
        <v>-100</v>
      </c>
      <c r="H259" s="74">
        <f t="shared" si="78"/>
        <v>-600</v>
      </c>
      <c r="I259" s="74">
        <f>IF(G259+H259&gt;10,MATCH(G259+H259,{0,20,50,90,130,170,220,270,320,370,430,500,600,750,900,1100,1300,1500,1750,2000,2250,3000,3500,4000},1)-1,"")</f>
      </c>
      <c r="J259" s="74">
        <f>IF(G259+H259&lt;-10,MATCH(-G259-H259,{0,20,50,90,130,170,220,270,320,370,430,500,600,750,900,1100,1300,1500,1750,2000,2250,3000,3500,4000},1)-1,"")</f>
        <v>12</v>
      </c>
      <c r="L259" s="74">
        <f t="shared" si="82"/>
        <v>20</v>
      </c>
      <c r="M259" s="75"/>
      <c r="N259" s="74"/>
      <c r="O259" s="77"/>
      <c r="P259" s="74"/>
      <c r="Q259" s="78"/>
      <c r="R259" s="74">
        <v>600</v>
      </c>
      <c r="S259" s="74">
        <f t="shared" si="79"/>
        <v>100</v>
      </c>
      <c r="T259" s="74">
        <f t="shared" si="80"/>
        <v>12</v>
      </c>
      <c r="U259" s="74">
        <f t="shared" si="81"/>
      </c>
    </row>
    <row r="260" spans="1:21" ht="15">
      <c r="A260" s="74">
        <f t="shared" si="83"/>
        <v>21</v>
      </c>
      <c r="B260" s="75"/>
      <c r="C260" s="75"/>
      <c r="D260" s="77"/>
      <c r="E260" s="74"/>
      <c r="F260" s="78"/>
      <c r="G260" s="74">
        <v>-420</v>
      </c>
      <c r="H260" s="74">
        <f t="shared" si="78"/>
        <v>420</v>
      </c>
      <c r="I260" s="74">
        <f>IF(G260+H260&gt;10,MATCH(G260+H260,{0,20,50,90,130,170,220,270,320,370,430,500,600,750,900,1100,1300,1500,1750,2000,2250,3000,3500,4000},1)-1,"")</f>
      </c>
      <c r="J260" s="74">
        <f>IF(G260+H260&lt;-10,MATCH(-G260-H260,{0,20,50,90,130,170,220,270,320,370,430,500,600,750,900,1100,1300,1500,1750,2000,2250,3000,3500,4000},1)-1,"")</f>
      </c>
      <c r="L260" s="74">
        <f t="shared" si="82"/>
        <v>21</v>
      </c>
      <c r="M260" s="75"/>
      <c r="N260" s="75"/>
      <c r="O260" s="76"/>
      <c r="P260" s="74"/>
      <c r="Q260" s="78"/>
      <c r="R260" s="74">
        <v>-420</v>
      </c>
      <c r="S260" s="74">
        <f t="shared" si="79"/>
        <v>420</v>
      </c>
      <c r="T260" s="74">
        <f t="shared" si="80"/>
      </c>
      <c r="U260" s="74">
        <f t="shared" si="81"/>
      </c>
    </row>
    <row r="261" spans="1:21" ht="15">
      <c r="A261" s="74">
        <f t="shared" si="83"/>
        <v>22</v>
      </c>
      <c r="B261" s="75"/>
      <c r="C261" s="74"/>
      <c r="D261" s="74"/>
      <c r="E261" s="74"/>
      <c r="F261" s="78"/>
      <c r="G261" s="74">
        <v>200</v>
      </c>
      <c r="H261" s="74">
        <f t="shared" si="78"/>
        <v>-530</v>
      </c>
      <c r="I261" s="74">
        <f>IF(G261+H261&gt;10,MATCH(G261+H261,{0,20,50,90,130,170,220,270,320,370,430,500,600,750,900,1100,1300,1500,1750,2000,2250,3000,3500,4000},1)-1,"")</f>
      </c>
      <c r="J261" s="74">
        <f>IF(G261+H261&lt;-10,MATCH(-G261-H261,{0,20,50,90,130,170,220,270,320,370,430,500,600,750,900,1100,1300,1500,1750,2000,2250,3000,3500,4000},1)-1,"")</f>
        <v>8</v>
      </c>
      <c r="L261" s="74">
        <f t="shared" si="82"/>
        <v>22</v>
      </c>
      <c r="M261" s="75"/>
      <c r="N261" s="74"/>
      <c r="O261" s="77"/>
      <c r="P261" s="74"/>
      <c r="Q261" s="78"/>
      <c r="R261" s="74">
        <v>530</v>
      </c>
      <c r="S261" s="74">
        <f t="shared" si="79"/>
        <v>-200</v>
      </c>
      <c r="T261" s="74">
        <f t="shared" si="80"/>
        <v>8</v>
      </c>
      <c r="U261" s="74">
        <f t="shared" si="81"/>
      </c>
    </row>
    <row r="262" spans="1:21" ht="15">
      <c r="A262" s="74">
        <f t="shared" si="83"/>
        <v>23</v>
      </c>
      <c r="B262" s="75"/>
      <c r="C262" s="75"/>
      <c r="D262" s="77"/>
      <c r="E262" s="74"/>
      <c r="F262" s="78"/>
      <c r="G262" s="74">
        <v>200</v>
      </c>
      <c r="H262" s="74">
        <f t="shared" si="78"/>
        <v>120</v>
      </c>
      <c r="I262" s="74">
        <f>IF(G262+H262&gt;10,MATCH(G262+H262,{0,20,50,90,130,170,220,270,320,370,430,500,600,750,900,1100,1300,1500,1750,2000,2250,3000,3500,4000},1)-1,"")</f>
        <v>8</v>
      </c>
      <c r="J262" s="74">
        <f>IF(G262+H262&lt;-10,MATCH(-G262-H262,{0,20,50,90,130,170,220,270,320,370,430,500,600,750,900,1100,1300,1500,1750,2000,2250,3000,3500,4000},1)-1,"")</f>
      </c>
      <c r="L262" s="74">
        <f t="shared" si="82"/>
        <v>23</v>
      </c>
      <c r="M262" s="75"/>
      <c r="N262" s="75"/>
      <c r="O262" s="76"/>
      <c r="P262" s="74"/>
      <c r="Q262" s="78"/>
      <c r="R262" s="74">
        <v>-120</v>
      </c>
      <c r="S262" s="74">
        <f t="shared" si="79"/>
        <v>-200</v>
      </c>
      <c r="T262" s="74">
        <f t="shared" si="80"/>
      </c>
      <c r="U262" s="74">
        <f t="shared" si="81"/>
        <v>8</v>
      </c>
    </row>
    <row r="263" spans="1:21" ht="15">
      <c r="A263" s="74">
        <f t="shared" si="83"/>
        <v>24</v>
      </c>
      <c r="B263" s="75"/>
      <c r="C263" s="74"/>
      <c r="D263" s="74"/>
      <c r="E263" s="74"/>
      <c r="F263" s="78"/>
      <c r="G263" s="74">
        <v>110</v>
      </c>
      <c r="H263" s="74">
        <f t="shared" si="78"/>
        <v>-140</v>
      </c>
      <c r="I263" s="74">
        <f>IF(G263+H263&gt;10,MATCH(G263+H263,{0,20,50,90,130,170,220,270,320,370,430,500,600,750,900,1100,1300,1500,1750,2000,2250,3000,3500,4000},1)-1,"")</f>
      </c>
      <c r="J263" s="74">
        <f>IF(G263+H263&lt;-10,MATCH(-G263-H263,{0,20,50,90,130,170,220,270,320,370,430,500,600,750,900,1100,1300,1500,1750,2000,2250,3000,3500,4000},1)-1,"")</f>
        <v>1</v>
      </c>
      <c r="L263" s="74">
        <f t="shared" si="82"/>
        <v>24</v>
      </c>
      <c r="M263" s="75"/>
      <c r="N263" s="74"/>
      <c r="O263" s="77"/>
      <c r="P263" s="74"/>
      <c r="Q263" s="78"/>
      <c r="R263" s="74">
        <v>140</v>
      </c>
      <c r="S263" s="74">
        <f t="shared" si="79"/>
        <v>-110</v>
      </c>
      <c r="T263" s="74">
        <f t="shared" si="80"/>
        <v>1</v>
      </c>
      <c r="U263" s="74">
        <f t="shared" si="81"/>
      </c>
    </row>
    <row r="264" spans="1:21" ht="15">
      <c r="A264" s="74"/>
      <c r="B264" s="75"/>
      <c r="C264" s="74"/>
      <c r="D264" s="77"/>
      <c r="E264" s="74"/>
      <c r="F264" s="78"/>
      <c r="G264" s="74"/>
      <c r="H264" s="74">
        <f t="shared" si="78"/>
        <v>0</v>
      </c>
      <c r="I264" s="74">
        <f>IF(G264+H264&gt;10,MATCH(G264+H264,{0,20,50,90,130,170,220,270,320,370,430,500,600,750,900,1100,1300,1500,1750,2000,2250,3000,3500,4000},1)-1,"")</f>
      </c>
      <c r="J264" s="74">
        <f>IF(G264+H264&lt;-10,MATCH(-G264-H264,{0,20,50,90,130,170,220,270,320,370,430,500,600,750,900,1100,1300,1500,1750,2000,2250,3000,3500,4000},1)-1,"")</f>
      </c>
      <c r="L264" s="74"/>
      <c r="M264" s="75"/>
      <c r="N264" s="74"/>
      <c r="O264" s="77"/>
      <c r="P264" s="74"/>
      <c r="Q264" s="78"/>
      <c r="R264" s="74"/>
      <c r="S264" s="74">
        <f t="shared" si="79"/>
        <v>0</v>
      </c>
      <c r="T264" s="74">
        <f t="shared" si="80"/>
      </c>
      <c r="U264" s="74">
        <f t="shared" si="81"/>
      </c>
    </row>
    <row r="265" spans="1:21" ht="15">
      <c r="A265" s="74"/>
      <c r="B265" s="75"/>
      <c r="C265" s="74"/>
      <c r="D265" s="77"/>
      <c r="E265" s="74"/>
      <c r="F265" s="78"/>
      <c r="G265" s="74"/>
      <c r="H265" s="74">
        <f t="shared" si="78"/>
        <v>0</v>
      </c>
      <c r="I265" s="74">
        <f>IF(G265+H265&gt;10,MATCH(G265+H265,{0,20,50,90,130,170,220,270,320,370,430,500,600,750,900,1100,1300,1500,1750,2000,2250,3000,3500,4000},1)-1,"")</f>
      </c>
      <c r="J265" s="74">
        <f>IF(G265+H265&lt;-10,MATCH(-G265-H265,{0,20,50,90,130,170,220,270,320,370,430,500,600,750,900,1100,1300,1500,1750,2000,2250,3000,3500,4000},1)-1,"")</f>
      </c>
      <c r="L265" s="74"/>
      <c r="M265" s="75"/>
      <c r="N265" s="74"/>
      <c r="O265" s="77"/>
      <c r="P265" s="74"/>
      <c r="Q265" s="78"/>
      <c r="R265" s="74"/>
      <c r="S265" s="74">
        <f t="shared" si="79"/>
        <v>0</v>
      </c>
      <c r="T265" s="74">
        <f t="shared" si="80"/>
      </c>
      <c r="U265" s="74">
        <f t="shared" si="81"/>
      </c>
    </row>
    <row r="266" spans="9:21" ht="14.25">
      <c r="I266" s="74">
        <f>SUM(I256:I265)</f>
        <v>8</v>
      </c>
      <c r="J266" s="74">
        <f>SUM(J256:J265)</f>
        <v>36</v>
      </c>
      <c r="T266" s="74">
        <f>IF(J266&gt;0,J266,"")</f>
        <v>36</v>
      </c>
      <c r="U266" s="74">
        <f>IF(I266&gt;0,I266,"")</f>
        <v>8</v>
      </c>
    </row>
    <row r="267" spans="1:21" s="39" customFormat="1" ht="34.5" customHeight="1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</row>
    <row r="268" spans="2:19" s="39" customFormat="1" ht="18">
      <c r="B268" s="131" t="str">
        <f>Таблица!B13</f>
        <v>Мнехоп</v>
      </c>
      <c r="C268" s="132"/>
      <c r="D268" s="132"/>
      <c r="E268" s="67">
        <f>MATCH(I285-J285,{-1000,-38,-30,-25,-20,-16,-12,-9,-6,-3,0,1,4,7,10,13,17,21,26,31,39},1)-1</f>
        <v>4</v>
      </c>
      <c r="F268" s="67">
        <f>MATCH(J285-I285,{-1000,-38,-30,-25,-20,-16,-12,-9,-6,-3,0,1,4,7,10,13,17,21,26,31,39},1)-1</f>
        <v>16</v>
      </c>
      <c r="H268" s="131" t="str">
        <f>Таблица!B15</f>
        <v>Никак</v>
      </c>
      <c r="I268" s="132"/>
      <c r="J268" s="132"/>
      <c r="M268" s="66" t="str">
        <f>H268</f>
        <v>Никак</v>
      </c>
      <c r="P268" s="67">
        <f>F268</f>
        <v>16</v>
      </c>
      <c r="Q268" s="67">
        <f>E268</f>
        <v>4</v>
      </c>
      <c r="S268" s="66" t="str">
        <f>B268</f>
        <v>Мнехоп</v>
      </c>
    </row>
    <row r="269" spans="1:18" ht="12.75">
      <c r="A269" s="3"/>
      <c r="B269" s="132"/>
      <c r="C269" s="132"/>
      <c r="D269" s="132"/>
      <c r="G269" s="3"/>
      <c r="H269" s="132"/>
      <c r="I269" s="132"/>
      <c r="J269" s="132"/>
      <c r="L269" s="3"/>
      <c r="R269" s="3"/>
    </row>
    <row r="270" spans="1:21" ht="12.75">
      <c r="A270" s="135" t="s">
        <v>70</v>
      </c>
      <c r="B270" s="133"/>
      <c r="C270" s="133"/>
      <c r="D270" s="133"/>
      <c r="G270" s="135" t="s">
        <v>35</v>
      </c>
      <c r="H270" s="133"/>
      <c r="I270" s="133"/>
      <c r="J270" s="133"/>
      <c r="L270" s="135" t="s">
        <v>6</v>
      </c>
      <c r="M270" s="133"/>
      <c r="N270" s="133"/>
      <c r="O270" s="133"/>
      <c r="R270" s="135" t="s">
        <v>60</v>
      </c>
      <c r="S270" s="133"/>
      <c r="T270" s="133"/>
      <c r="U270" s="133"/>
    </row>
    <row r="271" spans="1:21" ht="12.75">
      <c r="A271" s="136" t="s">
        <v>20</v>
      </c>
      <c r="B271" s="134"/>
      <c r="C271" s="134"/>
      <c r="D271" s="134"/>
      <c r="G271" s="136" t="s">
        <v>55</v>
      </c>
      <c r="H271" s="134"/>
      <c r="I271" s="134"/>
      <c r="J271" s="134"/>
      <c r="L271" s="136" t="s">
        <v>9</v>
      </c>
      <c r="M271" s="134"/>
      <c r="N271" s="134"/>
      <c r="O271" s="134"/>
      <c r="R271" s="136" t="s">
        <v>74</v>
      </c>
      <c r="S271" s="134"/>
      <c r="T271" s="134"/>
      <c r="U271" s="134"/>
    </row>
    <row r="272" spans="1:18" s="80" customFormat="1" ht="24.75" customHeight="1">
      <c r="A272" s="79"/>
      <c r="G272" s="79"/>
      <c r="L272" s="79"/>
      <c r="R272" s="79"/>
    </row>
    <row r="273" spans="1:21" ht="48.75">
      <c r="A273" s="71" t="s">
        <v>21</v>
      </c>
      <c r="B273" s="72" t="s">
        <v>29</v>
      </c>
      <c r="C273" s="72" t="s">
        <v>30</v>
      </c>
      <c r="D273" s="72" t="s">
        <v>22</v>
      </c>
      <c r="E273" s="72" t="s">
        <v>23</v>
      </c>
      <c r="F273" s="72" t="s">
        <v>24</v>
      </c>
      <c r="G273" s="73" t="s">
        <v>25</v>
      </c>
      <c r="H273" s="73"/>
      <c r="I273" s="73" t="s">
        <v>31</v>
      </c>
      <c r="J273" s="73"/>
      <c r="L273" s="71" t="s">
        <v>21</v>
      </c>
      <c r="M273" s="72" t="s">
        <v>29</v>
      </c>
      <c r="N273" s="72" t="s">
        <v>30</v>
      </c>
      <c r="O273" s="72" t="s">
        <v>22</v>
      </c>
      <c r="P273" s="72" t="s">
        <v>23</v>
      </c>
      <c r="Q273" s="72" t="s">
        <v>24</v>
      </c>
      <c r="R273" s="73" t="s">
        <v>25</v>
      </c>
      <c r="S273" s="73"/>
      <c r="T273" s="73" t="s">
        <v>31</v>
      </c>
      <c r="U273" s="73"/>
    </row>
    <row r="274" spans="1:21" ht="13.5" thickBot="1">
      <c r="A274" s="68"/>
      <c r="B274" s="69"/>
      <c r="C274" s="69"/>
      <c r="D274" s="69"/>
      <c r="E274" s="69"/>
      <c r="F274" s="69"/>
      <c r="G274" s="70" t="s">
        <v>32</v>
      </c>
      <c r="H274" s="70" t="s">
        <v>33</v>
      </c>
      <c r="I274" s="70" t="s">
        <v>34</v>
      </c>
      <c r="J274" s="70" t="s">
        <v>26</v>
      </c>
      <c r="L274" s="68"/>
      <c r="M274" s="69"/>
      <c r="N274" s="69"/>
      <c r="O274" s="69"/>
      <c r="P274" s="69"/>
      <c r="Q274" s="69"/>
      <c r="R274" s="70" t="s">
        <v>32</v>
      </c>
      <c r="S274" s="70" t="s">
        <v>33</v>
      </c>
      <c r="T274" s="70" t="s">
        <v>34</v>
      </c>
      <c r="U274" s="70" t="s">
        <v>26</v>
      </c>
    </row>
    <row r="275" spans="1:21" ht="15.75" thickTop="1">
      <c r="A275" s="74">
        <v>9</v>
      </c>
      <c r="B275" s="75"/>
      <c r="C275" s="75"/>
      <c r="D275" s="77"/>
      <c r="E275" s="74"/>
      <c r="F275" s="78"/>
      <c r="G275" s="74">
        <v>450</v>
      </c>
      <c r="H275" s="74">
        <f aca="true" t="shared" si="84" ref="H275:H284">-R275</f>
        <v>-240</v>
      </c>
      <c r="I275" s="74">
        <f>IF(G275+H275&gt;10,MATCH(G275+H275,{0,20,50,90,130,170,220,270,320,370,430,500,600,750,900,1100,1300,1500,1750,2000,2250,3000,3500,4000},1)-1,"")</f>
        <v>5</v>
      </c>
      <c r="J275" s="74">
        <f>IF(G275+H275&lt;-10,MATCH(-G275-H275,{0,20,50,90,130,170,220,270,320,370,430,500,600,750,900,1100,1300,1500,1750,2000,2250,3000,3500,4000},1)-1,"")</f>
      </c>
      <c r="L275" s="74">
        <f>A275</f>
        <v>9</v>
      </c>
      <c r="M275" s="75"/>
      <c r="N275" s="75"/>
      <c r="O275" s="77"/>
      <c r="P275" s="74"/>
      <c r="Q275" s="78"/>
      <c r="R275" s="74">
        <v>240</v>
      </c>
      <c r="S275" s="74">
        <f aca="true" t="shared" si="85" ref="S275:S284">-G275</f>
        <v>-450</v>
      </c>
      <c r="T275" s="74">
        <f aca="true" t="shared" si="86" ref="T275:T284">IF(J275&gt;0,J275,"")</f>
      </c>
      <c r="U275" s="74">
        <f aca="true" t="shared" si="87" ref="U275:U284">IF(I275&gt;0,I275,"")</f>
        <v>5</v>
      </c>
    </row>
    <row r="276" spans="1:21" ht="15">
      <c r="A276" s="74">
        <f>A275+1</f>
        <v>10</v>
      </c>
      <c r="B276" s="75"/>
      <c r="C276" s="74"/>
      <c r="D276" s="77"/>
      <c r="E276" s="74"/>
      <c r="F276" s="78"/>
      <c r="G276" s="74">
        <v>620</v>
      </c>
      <c r="H276" s="74">
        <f t="shared" si="84"/>
        <v>-650</v>
      </c>
      <c r="I276" s="74">
        <f>IF(G276+H276&gt;10,MATCH(G276+H276,{0,20,50,90,130,170,220,270,320,370,430,500,600,750,900,1100,1300,1500,1750,2000,2250,3000,3500,4000},1)-1,"")</f>
      </c>
      <c r="J276" s="74">
        <f>IF(G276+H276&lt;-10,MATCH(-G276-H276,{0,20,50,90,130,170,220,270,320,370,430,500,600,750,900,1100,1300,1500,1750,2000,2250,3000,3500,4000},1)-1,"")</f>
        <v>1</v>
      </c>
      <c r="L276" s="74">
        <f aca="true" t="shared" si="88" ref="L276:L282">A276</f>
        <v>10</v>
      </c>
      <c r="M276" s="75"/>
      <c r="N276" s="74"/>
      <c r="O276" s="77"/>
      <c r="P276" s="74"/>
      <c r="Q276" s="78"/>
      <c r="R276" s="74">
        <v>650</v>
      </c>
      <c r="S276" s="74">
        <f t="shared" si="85"/>
        <v>-620</v>
      </c>
      <c r="T276" s="74">
        <f t="shared" si="86"/>
        <v>1</v>
      </c>
      <c r="U276" s="74">
        <f t="shared" si="87"/>
      </c>
    </row>
    <row r="277" spans="1:21" ht="15">
      <c r="A277" s="74">
        <f aca="true" t="shared" si="89" ref="A277:A282">A276+1</f>
        <v>11</v>
      </c>
      <c r="B277" s="75"/>
      <c r="C277" s="74"/>
      <c r="D277" s="77"/>
      <c r="E277" s="74"/>
      <c r="F277" s="78"/>
      <c r="G277" s="74">
        <v>-170</v>
      </c>
      <c r="H277" s="74">
        <f t="shared" si="84"/>
        <v>-120</v>
      </c>
      <c r="I277" s="74">
        <f>IF(G277+H277&gt;10,MATCH(G277+H277,{0,20,50,90,130,170,220,270,320,370,430,500,600,750,900,1100,1300,1500,1750,2000,2250,3000,3500,4000},1)-1,"")</f>
      </c>
      <c r="J277" s="74">
        <f>IF(G277+H277&lt;-10,MATCH(-G277-H277,{0,20,50,90,130,170,220,270,320,370,430,500,600,750,900,1100,1300,1500,1750,2000,2250,3000,3500,4000},1)-1,"")</f>
        <v>7</v>
      </c>
      <c r="L277" s="74">
        <f t="shared" si="88"/>
        <v>11</v>
      </c>
      <c r="M277" s="75"/>
      <c r="N277" s="74"/>
      <c r="O277" s="77"/>
      <c r="P277" s="74"/>
      <c r="Q277" s="78"/>
      <c r="R277" s="74">
        <v>120</v>
      </c>
      <c r="S277" s="74">
        <f t="shared" si="85"/>
        <v>170</v>
      </c>
      <c r="T277" s="74">
        <f t="shared" si="86"/>
        <v>7</v>
      </c>
      <c r="U277" s="74">
        <f t="shared" si="87"/>
      </c>
    </row>
    <row r="278" spans="1:21" ht="15">
      <c r="A278" s="74">
        <f t="shared" si="89"/>
        <v>12</v>
      </c>
      <c r="B278" s="75"/>
      <c r="C278" s="74"/>
      <c r="D278" s="77"/>
      <c r="E278" s="74"/>
      <c r="F278" s="78"/>
      <c r="G278" s="74">
        <v>-120</v>
      </c>
      <c r="H278" s="74">
        <f t="shared" si="84"/>
        <v>-110</v>
      </c>
      <c r="I278" s="74">
        <f>IF(G278+H278&gt;10,MATCH(G278+H278,{0,20,50,90,130,170,220,270,320,370,430,500,600,750,900,1100,1300,1500,1750,2000,2250,3000,3500,4000},1)-1,"")</f>
      </c>
      <c r="J278" s="74">
        <f>IF(G278+H278&lt;-10,MATCH(-G278-H278,{0,20,50,90,130,170,220,270,320,370,430,500,600,750,900,1100,1300,1500,1750,2000,2250,3000,3500,4000},1)-1,"")</f>
        <v>6</v>
      </c>
      <c r="L278" s="74">
        <f t="shared" si="88"/>
        <v>12</v>
      </c>
      <c r="M278" s="75"/>
      <c r="N278" s="74"/>
      <c r="O278" s="77"/>
      <c r="P278" s="74"/>
      <c r="Q278" s="78"/>
      <c r="R278" s="74">
        <v>110</v>
      </c>
      <c r="S278" s="74">
        <f t="shared" si="85"/>
        <v>120</v>
      </c>
      <c r="T278" s="74">
        <f t="shared" si="86"/>
        <v>6</v>
      </c>
      <c r="U278" s="74">
        <f t="shared" si="87"/>
      </c>
    </row>
    <row r="279" spans="1:21" ht="15">
      <c r="A279" s="74">
        <v>21</v>
      </c>
      <c r="B279" s="75"/>
      <c r="C279" s="75"/>
      <c r="D279" s="77"/>
      <c r="E279" s="74"/>
      <c r="F279" s="78"/>
      <c r="G279" s="74">
        <v>-500</v>
      </c>
      <c r="H279" s="74">
        <f t="shared" si="84"/>
        <v>-300</v>
      </c>
      <c r="I279" s="74">
        <f>IF(G279+H279&gt;10,MATCH(G279+H279,{0,20,50,90,130,170,220,270,320,370,430,500,600,750,900,1100,1300,1500,1750,2000,2250,3000,3500,4000},1)-1,"")</f>
      </c>
      <c r="J279" s="74">
        <f>IF(G279+H279&lt;-10,MATCH(-G279-H279,{0,20,50,90,130,170,220,270,320,370,430,500,600,750,900,1100,1300,1500,1750,2000,2250,3000,3500,4000},1)-1,"")</f>
        <v>13</v>
      </c>
      <c r="L279" s="74">
        <f t="shared" si="88"/>
        <v>21</v>
      </c>
      <c r="M279" s="75"/>
      <c r="N279" s="75"/>
      <c r="O279" s="76"/>
      <c r="P279" s="74"/>
      <c r="Q279" s="78"/>
      <c r="R279" s="74">
        <v>300</v>
      </c>
      <c r="S279" s="74">
        <f t="shared" si="85"/>
        <v>500</v>
      </c>
      <c r="T279" s="74">
        <f t="shared" si="86"/>
        <v>13</v>
      </c>
      <c r="U279" s="74">
        <f t="shared" si="87"/>
      </c>
    </row>
    <row r="280" spans="1:21" ht="15">
      <c r="A280" s="74">
        <f t="shared" si="89"/>
        <v>22</v>
      </c>
      <c r="B280" s="75"/>
      <c r="C280" s="74"/>
      <c r="D280" s="74"/>
      <c r="E280" s="74"/>
      <c r="F280" s="78"/>
      <c r="G280" s="74">
        <v>-650</v>
      </c>
      <c r="H280" s="74">
        <f t="shared" si="84"/>
        <v>650</v>
      </c>
      <c r="I280" s="74">
        <f>IF(G280+H280&gt;10,MATCH(G280+H280,{0,20,50,90,130,170,220,270,320,370,430,500,600,750,900,1100,1300,1500,1750,2000,2250,3000,3500,4000},1)-1,"")</f>
      </c>
      <c r="J280" s="74">
        <f>IF(G280+H280&lt;-10,MATCH(-G280-H280,{0,20,50,90,130,170,220,270,320,370,430,500,600,750,900,1100,1300,1500,1750,2000,2250,3000,3500,4000},1)-1,"")</f>
      </c>
      <c r="L280" s="74">
        <f t="shared" si="88"/>
        <v>22</v>
      </c>
      <c r="M280" s="75"/>
      <c r="N280" s="74"/>
      <c r="O280" s="77"/>
      <c r="P280" s="74"/>
      <c r="Q280" s="78"/>
      <c r="R280" s="74">
        <v>-650</v>
      </c>
      <c r="S280" s="74">
        <f t="shared" si="85"/>
        <v>650</v>
      </c>
      <c r="T280" s="74">
        <f t="shared" si="86"/>
      </c>
      <c r="U280" s="74">
        <f t="shared" si="87"/>
      </c>
    </row>
    <row r="281" spans="1:21" ht="15">
      <c r="A281" s="74">
        <f t="shared" si="89"/>
        <v>23</v>
      </c>
      <c r="B281" s="75"/>
      <c r="C281" s="75"/>
      <c r="D281" s="77"/>
      <c r="E281" s="74"/>
      <c r="F281" s="78"/>
      <c r="G281" s="74">
        <v>200</v>
      </c>
      <c r="H281" s="74">
        <f t="shared" si="84"/>
        <v>-100</v>
      </c>
      <c r="I281" s="74">
        <f>IF(G281+H281&gt;10,MATCH(G281+H281,{0,20,50,90,130,170,220,270,320,370,430,500,600,750,900,1100,1300,1500,1750,2000,2250,3000,3500,4000},1)-1,"")</f>
        <v>3</v>
      </c>
      <c r="J281" s="74">
        <f>IF(G281+H281&lt;-10,MATCH(-G281-H281,{0,20,50,90,130,170,220,270,320,370,430,500,600,750,900,1100,1300,1500,1750,2000,2250,3000,3500,4000},1)-1,"")</f>
      </c>
      <c r="L281" s="74">
        <f t="shared" si="88"/>
        <v>23</v>
      </c>
      <c r="M281" s="75"/>
      <c r="N281" s="75"/>
      <c r="O281" s="76"/>
      <c r="P281" s="74"/>
      <c r="Q281" s="78"/>
      <c r="R281" s="74">
        <v>100</v>
      </c>
      <c r="S281" s="74">
        <f t="shared" si="85"/>
        <v>-200</v>
      </c>
      <c r="T281" s="74">
        <f t="shared" si="86"/>
      </c>
      <c r="U281" s="74">
        <f t="shared" si="87"/>
        <v>3</v>
      </c>
    </row>
    <row r="282" spans="1:21" ht="15">
      <c r="A282" s="74">
        <f t="shared" si="89"/>
        <v>24</v>
      </c>
      <c r="B282" s="75"/>
      <c r="C282" s="74"/>
      <c r="D282" s="74"/>
      <c r="E282" s="74"/>
      <c r="F282" s="78"/>
      <c r="G282" s="74">
        <v>-50</v>
      </c>
      <c r="H282" s="74">
        <f t="shared" si="84"/>
        <v>100</v>
      </c>
      <c r="I282" s="74">
        <f>IF(G282+H282&gt;10,MATCH(G282+H282,{0,20,50,90,130,170,220,270,320,370,430,500,600,750,900,1100,1300,1500,1750,2000,2250,3000,3500,4000},1)-1,"")</f>
        <v>2</v>
      </c>
      <c r="J282" s="74">
        <f>IF(G282+H282&lt;-10,MATCH(-G282-H282,{0,20,50,90,130,170,220,270,320,370,430,500,600,750,900,1100,1300,1500,1750,2000,2250,3000,3500,4000},1)-1,"")</f>
      </c>
      <c r="L282" s="74">
        <f t="shared" si="88"/>
        <v>24</v>
      </c>
      <c r="M282" s="75"/>
      <c r="N282" s="74"/>
      <c r="O282" s="77"/>
      <c r="P282" s="74"/>
      <c r="Q282" s="78"/>
      <c r="R282" s="74">
        <v>-100</v>
      </c>
      <c r="S282" s="74">
        <f t="shared" si="85"/>
        <v>50</v>
      </c>
      <c r="T282" s="74">
        <f t="shared" si="86"/>
      </c>
      <c r="U282" s="74">
        <f t="shared" si="87"/>
        <v>2</v>
      </c>
    </row>
    <row r="283" spans="1:21" ht="15">
      <c r="A283" s="74"/>
      <c r="B283" s="75"/>
      <c r="C283" s="74"/>
      <c r="D283" s="77"/>
      <c r="E283" s="74"/>
      <c r="F283" s="78"/>
      <c r="G283" s="74"/>
      <c r="H283" s="74">
        <f t="shared" si="84"/>
        <v>0</v>
      </c>
      <c r="I283" s="74">
        <f>IF(G283+H283&gt;10,MATCH(G283+H283,{0,20,50,90,130,170,220,270,320,370,430,500,600,750,900,1100,1300,1500,1750,2000,2250,3000,3500,4000},1)-1,"")</f>
      </c>
      <c r="J283" s="74">
        <f>IF(G283+H283&lt;-10,MATCH(-G283-H283,{0,20,50,90,130,170,220,270,320,370,430,500,600,750,900,1100,1300,1500,1750,2000,2250,3000,3500,4000},1)-1,"")</f>
      </c>
      <c r="L283" s="74"/>
      <c r="M283" s="75"/>
      <c r="N283" s="74"/>
      <c r="O283" s="77"/>
      <c r="P283" s="74"/>
      <c r="Q283" s="78"/>
      <c r="R283" s="74"/>
      <c r="S283" s="74">
        <f t="shared" si="85"/>
        <v>0</v>
      </c>
      <c r="T283" s="74">
        <f t="shared" si="86"/>
      </c>
      <c r="U283" s="74">
        <f t="shared" si="87"/>
      </c>
    </row>
    <row r="284" spans="1:21" ht="15">
      <c r="A284" s="74"/>
      <c r="B284" s="75"/>
      <c r="C284" s="74"/>
      <c r="D284" s="77"/>
      <c r="E284" s="74"/>
      <c r="F284" s="78"/>
      <c r="G284" s="74"/>
      <c r="H284" s="74">
        <f t="shared" si="84"/>
        <v>0</v>
      </c>
      <c r="I284" s="74">
        <f>IF(G284+H284&gt;10,MATCH(G284+H284,{0,20,50,90,130,170,220,270,320,370,430,500,600,750,900,1100,1300,1500,1750,2000,2250,3000,3500,4000},1)-1,"")</f>
      </c>
      <c r="J284" s="74">
        <f>IF(G284+H284&lt;-10,MATCH(-G284-H284,{0,20,50,90,130,170,220,270,320,370,430,500,600,750,900,1100,1300,1500,1750,2000,2250,3000,3500,4000},1)-1,"")</f>
      </c>
      <c r="L284" s="74"/>
      <c r="M284" s="75"/>
      <c r="N284" s="74"/>
      <c r="O284" s="77"/>
      <c r="P284" s="74"/>
      <c r="Q284" s="78"/>
      <c r="R284" s="74"/>
      <c r="S284" s="74">
        <f t="shared" si="85"/>
        <v>0</v>
      </c>
      <c r="T284" s="74">
        <f t="shared" si="86"/>
      </c>
      <c r="U284" s="74">
        <f t="shared" si="87"/>
      </c>
    </row>
    <row r="285" spans="9:21" ht="14.25">
      <c r="I285" s="74">
        <f>SUM(I275:I284)</f>
        <v>10</v>
      </c>
      <c r="J285" s="74">
        <f>SUM(J275:J284)</f>
        <v>27</v>
      </c>
      <c r="T285" s="74">
        <f>IF(J285&gt;0,J285,"")</f>
        <v>27</v>
      </c>
      <c r="U285" s="74">
        <f>IF(I285&gt;0,I285,"")</f>
        <v>10</v>
      </c>
    </row>
  </sheetData>
  <sheetProtection/>
  <mergeCells count="31">
    <mergeCell ref="M2:O3"/>
    <mergeCell ref="B2:D3"/>
    <mergeCell ref="B21:D22"/>
    <mergeCell ref="B40:D41"/>
    <mergeCell ref="B59:D60"/>
    <mergeCell ref="H2:J3"/>
    <mergeCell ref="H21:J22"/>
    <mergeCell ref="H40:J41"/>
    <mergeCell ref="H59:J60"/>
    <mergeCell ref="B78:D79"/>
    <mergeCell ref="H78:J79"/>
    <mergeCell ref="B97:D98"/>
    <mergeCell ref="H97:J98"/>
    <mergeCell ref="B116:D117"/>
    <mergeCell ref="H116:J117"/>
    <mergeCell ref="B135:D136"/>
    <mergeCell ref="H135:J136"/>
    <mergeCell ref="B154:D155"/>
    <mergeCell ref="H154:J155"/>
    <mergeCell ref="B173:D174"/>
    <mergeCell ref="H173:J174"/>
    <mergeCell ref="B192:D193"/>
    <mergeCell ref="H192:J193"/>
    <mergeCell ref="B211:D212"/>
    <mergeCell ref="H211:J212"/>
    <mergeCell ref="B268:D269"/>
    <mergeCell ref="H268:J269"/>
    <mergeCell ref="B230:D231"/>
    <mergeCell ref="H230:J231"/>
    <mergeCell ref="B249:D250"/>
    <mergeCell ref="H249:J25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.75"/>
  <cols>
    <col min="1" max="1" width="5.875" style="65" customWidth="1"/>
    <col min="2" max="2" width="16.75390625" style="65" customWidth="1"/>
    <col min="3" max="3" width="11.75390625" style="51" customWidth="1"/>
    <col min="4" max="16384" width="9.125" style="52" customWidth="1"/>
  </cols>
  <sheetData>
    <row r="1" spans="1:2" ht="12.75">
      <c r="A1" s="50"/>
      <c r="B1" s="54" t="s">
        <v>42</v>
      </c>
    </row>
    <row r="2" spans="1:3" ht="15" customHeight="1">
      <c r="A2" s="53"/>
      <c r="B2" s="54"/>
      <c r="C2" s="55"/>
    </row>
    <row r="3" spans="1:3" ht="24.75" customHeight="1">
      <c r="A3" s="56" t="s">
        <v>21</v>
      </c>
      <c r="B3" s="57" t="s">
        <v>27</v>
      </c>
      <c r="C3" s="58" t="s">
        <v>28</v>
      </c>
    </row>
    <row r="4" spans="1:4" s="62" customFormat="1" ht="12.75">
      <c r="A4" s="59">
        <v>1</v>
      </c>
      <c r="B4" s="64" t="s">
        <v>8</v>
      </c>
      <c r="C4" s="60">
        <v>-0.5</v>
      </c>
      <c r="D4" s="61"/>
    </row>
    <row r="5" spans="1:4" s="62" customFormat="1" ht="12.75">
      <c r="A5" s="59">
        <v>2</v>
      </c>
      <c r="B5" s="64" t="s">
        <v>6</v>
      </c>
      <c r="C5" s="51">
        <v>1</v>
      </c>
      <c r="D5" s="61"/>
    </row>
    <row r="6" spans="1:4" s="62" customFormat="1" ht="12.75">
      <c r="A6" s="59">
        <v>3</v>
      </c>
      <c r="B6" s="64" t="s">
        <v>41</v>
      </c>
      <c r="C6" s="51">
        <v>2</v>
      </c>
      <c r="D6" s="61"/>
    </row>
    <row r="7" spans="1:4" s="62" customFormat="1" ht="12.75">
      <c r="A7" s="59">
        <v>4</v>
      </c>
      <c r="B7" s="59" t="s">
        <v>16</v>
      </c>
      <c r="C7" s="60">
        <v>-1</v>
      </c>
      <c r="D7" s="63"/>
    </row>
    <row r="8" spans="1:4" s="62" customFormat="1" ht="12.75">
      <c r="A8" s="59">
        <v>5</v>
      </c>
      <c r="B8" s="64" t="s">
        <v>12</v>
      </c>
      <c r="C8" s="51">
        <v>0</v>
      </c>
      <c r="D8" s="63"/>
    </row>
    <row r="9" spans="1:4" s="62" customFormat="1" ht="12.75">
      <c r="A9" s="59">
        <v>6</v>
      </c>
      <c r="B9" s="59" t="s">
        <v>40</v>
      </c>
      <c r="C9" s="60">
        <v>-1.5</v>
      </c>
      <c r="D9" s="61"/>
    </row>
    <row r="10" spans="1:4" s="62" customFormat="1" ht="12.75">
      <c r="A10" s="59">
        <v>7</v>
      </c>
      <c r="B10" s="64" t="s">
        <v>9</v>
      </c>
      <c r="C10" s="51">
        <v>0</v>
      </c>
      <c r="D10" s="61"/>
    </row>
    <row r="11" spans="1:4" s="62" customFormat="1" ht="12.75">
      <c r="A11" s="59">
        <v>8</v>
      </c>
      <c r="B11" s="64" t="s">
        <v>19</v>
      </c>
      <c r="C11" s="60">
        <v>-1.5</v>
      </c>
      <c r="D11" s="61"/>
    </row>
    <row r="12" spans="1:4" s="62" customFormat="1" ht="12.75">
      <c r="A12" s="59">
        <v>9</v>
      </c>
      <c r="B12" s="59" t="s">
        <v>17</v>
      </c>
      <c r="C12" s="60">
        <v>2</v>
      </c>
      <c r="D12" s="63"/>
    </row>
    <row r="13" spans="1:4" s="62" customFormat="1" ht="12.75">
      <c r="A13" s="59">
        <v>10</v>
      </c>
      <c r="B13" s="64" t="s">
        <v>20</v>
      </c>
      <c r="C13" s="60">
        <v>2</v>
      </c>
      <c r="D13" s="63"/>
    </row>
    <row r="14" spans="1:4" s="62" customFormat="1" ht="12.75">
      <c r="A14" s="59">
        <v>11</v>
      </c>
      <c r="B14" s="64" t="s">
        <v>43</v>
      </c>
      <c r="C14" s="51">
        <v>3</v>
      </c>
      <c r="D14" s="63"/>
    </row>
    <row r="15" spans="1:4" s="62" customFormat="1" ht="12.75">
      <c r="A15" s="59">
        <v>12</v>
      </c>
      <c r="B15" s="64" t="s">
        <v>10</v>
      </c>
      <c r="C15" s="51">
        <v>1</v>
      </c>
      <c r="D15" s="61"/>
    </row>
    <row r="16" spans="1:4" s="62" customFormat="1" ht="12.75">
      <c r="A16" s="59">
        <v>13</v>
      </c>
      <c r="B16" s="64" t="s">
        <v>44</v>
      </c>
      <c r="C16" s="51">
        <v>1</v>
      </c>
      <c r="D16" s="63"/>
    </row>
    <row r="17" spans="1:4" s="62" customFormat="1" ht="12.75">
      <c r="A17" s="59">
        <v>14</v>
      </c>
      <c r="B17" s="64" t="s">
        <v>45</v>
      </c>
      <c r="C17" s="51">
        <v>1</v>
      </c>
      <c r="D17" s="61"/>
    </row>
    <row r="18" spans="1:4" s="62" customFormat="1" ht="12.75">
      <c r="A18" s="59">
        <v>15</v>
      </c>
      <c r="B18" s="59" t="s">
        <v>13</v>
      </c>
      <c r="C18" s="60">
        <v>2</v>
      </c>
      <c r="D18" s="61"/>
    </row>
    <row r="19" spans="1:4" s="62" customFormat="1" ht="12.75">
      <c r="A19" s="59">
        <v>16</v>
      </c>
      <c r="B19" s="64" t="s">
        <v>14</v>
      </c>
      <c r="C19" s="51">
        <v>1</v>
      </c>
      <c r="D19" s="63"/>
    </row>
    <row r="20" spans="1:4" ht="12.75">
      <c r="A20" s="59">
        <v>17</v>
      </c>
      <c r="B20" s="64" t="s">
        <v>37</v>
      </c>
      <c r="C20" s="51">
        <v>4</v>
      </c>
      <c r="D20" s="61"/>
    </row>
    <row r="21" spans="1:4" ht="12.75">
      <c r="A21" s="59">
        <v>18</v>
      </c>
      <c r="B21" s="64" t="s">
        <v>38</v>
      </c>
      <c r="C21" s="51">
        <v>2</v>
      </c>
      <c r="D21" s="61"/>
    </row>
    <row r="22" spans="1:4" ht="12.75">
      <c r="A22" s="59">
        <v>19</v>
      </c>
      <c r="B22" s="64" t="s">
        <v>46</v>
      </c>
      <c r="C22" s="51">
        <v>0.5</v>
      </c>
      <c r="D22" s="63"/>
    </row>
    <row r="23" spans="1:4" ht="12.75">
      <c r="A23" s="59">
        <v>20</v>
      </c>
      <c r="B23" s="64" t="s">
        <v>15</v>
      </c>
      <c r="C23" s="51">
        <v>2</v>
      </c>
      <c r="D23" s="61"/>
    </row>
    <row r="24" spans="1:4" ht="12.75">
      <c r="A24" s="59">
        <v>21</v>
      </c>
      <c r="B24" s="59" t="s">
        <v>18</v>
      </c>
      <c r="C24" s="60">
        <v>2</v>
      </c>
      <c r="D24" s="63"/>
    </row>
    <row r="25" spans="1:4" ht="12.75">
      <c r="A25" s="59">
        <v>22</v>
      </c>
      <c r="B25" s="64" t="s">
        <v>11</v>
      </c>
      <c r="C25" s="51">
        <v>2</v>
      </c>
      <c r="D25" s="61"/>
    </row>
    <row r="26" spans="1:4" ht="12.75">
      <c r="A26" s="59">
        <v>23</v>
      </c>
      <c r="B26" s="59" t="s">
        <v>39</v>
      </c>
      <c r="C26" s="60">
        <v>3</v>
      </c>
      <c r="D26" s="63"/>
    </row>
    <row r="27" spans="1:4" ht="12.75">
      <c r="A27" s="59">
        <v>24</v>
      </c>
      <c r="B27" s="59" t="s">
        <v>7</v>
      </c>
      <c r="C27" s="51">
        <v>0</v>
      </c>
      <c r="D27" s="63"/>
    </row>
    <row r="28" spans="1:4" ht="12.75">
      <c r="A28" s="59">
        <v>25</v>
      </c>
      <c r="B28" s="59" t="s">
        <v>47</v>
      </c>
      <c r="C28" s="51">
        <v>1</v>
      </c>
      <c r="D28" s="63"/>
    </row>
    <row r="29" spans="1:4" ht="12.75">
      <c r="A29" s="59">
        <v>26</v>
      </c>
      <c r="B29" s="64" t="s">
        <v>35</v>
      </c>
      <c r="C29" s="91">
        <v>2</v>
      </c>
      <c r="D29" s="63"/>
    </row>
    <row r="30" spans="1:4" ht="12.75">
      <c r="A30" s="59">
        <v>27</v>
      </c>
      <c r="B30" s="64" t="s">
        <v>36</v>
      </c>
      <c r="C30" s="92">
        <v>5</v>
      </c>
      <c r="D30" s="61"/>
    </row>
    <row r="31" spans="1:4" ht="12.75">
      <c r="A31" s="59">
        <v>28</v>
      </c>
      <c r="B31" s="59" t="s">
        <v>48</v>
      </c>
      <c r="C31" s="90">
        <v>4</v>
      </c>
      <c r="D31" s="61"/>
    </row>
    <row r="32" spans="1:4" ht="12.75">
      <c r="A32" s="59">
        <v>29</v>
      </c>
      <c r="B32" s="64" t="s">
        <v>51</v>
      </c>
      <c r="C32" s="51">
        <v>2</v>
      </c>
      <c r="D32" s="63"/>
    </row>
    <row r="33" spans="1:4" ht="12.75">
      <c r="A33" s="59">
        <v>30</v>
      </c>
      <c r="B33" s="64" t="s">
        <v>52</v>
      </c>
      <c r="C33" s="51">
        <v>4</v>
      </c>
      <c r="D33" s="63"/>
    </row>
    <row r="34" spans="1:4" ht="12.75">
      <c r="A34" s="59">
        <v>31</v>
      </c>
      <c r="B34" s="64" t="s">
        <v>53</v>
      </c>
      <c r="C34" s="51">
        <v>4</v>
      </c>
      <c r="D34" s="63"/>
    </row>
    <row r="35" spans="1:4" ht="12.75">
      <c r="A35" s="59">
        <v>32</v>
      </c>
      <c r="B35" s="59" t="s">
        <v>54</v>
      </c>
      <c r="C35" s="60">
        <v>3</v>
      </c>
      <c r="D35" s="61"/>
    </row>
    <row r="36" spans="1:3" ht="12.75">
      <c r="A36" s="59">
        <v>33</v>
      </c>
      <c r="B36" s="59" t="s">
        <v>55</v>
      </c>
      <c r="C36" s="93">
        <v>3</v>
      </c>
    </row>
    <row r="37" spans="1:3" ht="12.75">
      <c r="A37" s="59">
        <v>34</v>
      </c>
      <c r="B37" s="59" t="s">
        <v>56</v>
      </c>
      <c r="C37" s="93">
        <v>2</v>
      </c>
    </row>
    <row r="38" spans="1:3" ht="12.75">
      <c r="A38" s="59">
        <v>35</v>
      </c>
      <c r="B38" s="59" t="s">
        <v>57</v>
      </c>
      <c r="C38" s="93">
        <v>5</v>
      </c>
    </row>
    <row r="39" spans="1:3" ht="12.75">
      <c r="A39" s="59">
        <v>36</v>
      </c>
      <c r="B39" s="59" t="s">
        <v>58</v>
      </c>
      <c r="C39" s="93">
        <v>4</v>
      </c>
    </row>
    <row r="40" spans="1:3" ht="12.75">
      <c r="A40" s="59">
        <v>37</v>
      </c>
      <c r="B40" s="59" t="s">
        <v>59</v>
      </c>
      <c r="C40" s="93">
        <v>5</v>
      </c>
    </row>
    <row r="41" spans="1:3" ht="12.75">
      <c r="A41" s="59">
        <v>38</v>
      </c>
      <c r="B41" s="59" t="s">
        <v>60</v>
      </c>
      <c r="C41" s="93">
        <v>5</v>
      </c>
    </row>
    <row r="42" spans="1:3" ht="12.75">
      <c r="A42" s="59">
        <v>39</v>
      </c>
      <c r="B42" s="59" t="s">
        <v>61</v>
      </c>
      <c r="C42" s="93">
        <v>5</v>
      </c>
    </row>
    <row r="43" spans="1:3" ht="12.75">
      <c r="A43" s="59">
        <v>40</v>
      </c>
      <c r="B43" s="59" t="s">
        <v>62</v>
      </c>
      <c r="C43" s="93">
        <v>3</v>
      </c>
    </row>
    <row r="44" spans="1:3" ht="12.75">
      <c r="A44" s="59">
        <v>41</v>
      </c>
      <c r="B44" s="59" t="s">
        <v>63</v>
      </c>
      <c r="C44" s="93">
        <v>5</v>
      </c>
    </row>
    <row r="45" spans="1:3" ht="12.75">
      <c r="A45" s="59">
        <v>42</v>
      </c>
      <c r="B45" s="59" t="s">
        <v>64</v>
      </c>
      <c r="C45" s="93">
        <v>3</v>
      </c>
    </row>
    <row r="46" spans="1:3" ht="12.75">
      <c r="A46" s="59">
        <v>43</v>
      </c>
      <c r="B46" s="59" t="s">
        <v>65</v>
      </c>
      <c r="C46" s="93">
        <v>-2</v>
      </c>
    </row>
    <row r="47" spans="1:3" ht="12.75">
      <c r="A47" s="59">
        <v>44</v>
      </c>
      <c r="B47" s="59" t="s">
        <v>66</v>
      </c>
      <c r="C47" s="93">
        <v>5</v>
      </c>
    </row>
    <row r="48" spans="1:3" ht="12.75">
      <c r="A48" s="59">
        <v>45</v>
      </c>
      <c r="B48" s="59" t="s">
        <v>67</v>
      </c>
      <c r="C48" s="93">
        <v>5</v>
      </c>
    </row>
    <row r="49" spans="1:3" ht="12.75">
      <c r="A49" s="59">
        <v>46</v>
      </c>
      <c r="B49" s="59" t="s">
        <v>68</v>
      </c>
      <c r="C49" s="93">
        <v>4</v>
      </c>
    </row>
    <row r="50" spans="1:3" ht="12.75">
      <c r="A50" s="59">
        <v>47</v>
      </c>
      <c r="B50" s="59" t="s">
        <v>69</v>
      </c>
      <c r="C50" s="93">
        <v>4</v>
      </c>
    </row>
    <row r="51" spans="1:3" ht="12.75">
      <c r="A51" s="59">
        <v>48</v>
      </c>
      <c r="B51" s="59" t="s">
        <v>70</v>
      </c>
      <c r="C51" s="93">
        <v>5</v>
      </c>
    </row>
    <row r="52" spans="1:3" ht="12.75">
      <c r="A52" s="59">
        <v>49</v>
      </c>
      <c r="B52" s="59" t="s">
        <v>71</v>
      </c>
      <c r="C52" s="93">
        <v>5</v>
      </c>
    </row>
    <row r="53" spans="1:3" ht="12.75">
      <c r="A53" s="59">
        <v>50</v>
      </c>
      <c r="B53" s="59" t="s">
        <v>72</v>
      </c>
      <c r="C53" s="93">
        <v>5</v>
      </c>
    </row>
    <row r="54" spans="1:3" ht="12.75">
      <c r="A54" s="59">
        <v>51</v>
      </c>
      <c r="B54" s="59" t="s">
        <v>73</v>
      </c>
      <c r="C54" s="93">
        <v>5</v>
      </c>
    </row>
    <row r="55" spans="1:3" ht="12.75">
      <c r="A55" s="59">
        <v>52</v>
      </c>
      <c r="B55" s="59" t="s">
        <v>74</v>
      </c>
      <c r="C55" s="93">
        <v>5</v>
      </c>
    </row>
    <row r="56" spans="1:3" ht="12.75">
      <c r="A56" s="59">
        <v>53</v>
      </c>
      <c r="B56" s="59" t="s">
        <v>75</v>
      </c>
      <c r="C56" s="93">
        <v>5</v>
      </c>
    </row>
    <row r="57" spans="1:3" ht="12.75">
      <c r="A57" s="59">
        <v>54</v>
      </c>
      <c r="B57" s="59" t="s">
        <v>76</v>
      </c>
      <c r="C57" s="93">
        <v>0.5</v>
      </c>
    </row>
    <row r="58" spans="1:3" ht="12.75">
      <c r="A58" s="59">
        <v>55</v>
      </c>
      <c r="B58" s="59" t="s">
        <v>77</v>
      </c>
      <c r="C58" s="93">
        <v>3</v>
      </c>
    </row>
    <row r="59" spans="1:3" ht="12.75">
      <c r="A59" s="59">
        <v>56</v>
      </c>
      <c r="B59" s="59" t="s">
        <v>78</v>
      </c>
      <c r="C59" s="93">
        <v>5</v>
      </c>
    </row>
    <row r="60" spans="1:3" ht="12.75">
      <c r="A60" s="59">
        <v>57</v>
      </c>
      <c r="B60" s="59" t="s">
        <v>79</v>
      </c>
      <c r="C60" s="93">
        <v>4</v>
      </c>
    </row>
    <row r="61" spans="1:3" ht="12.75">
      <c r="A61" s="59">
        <v>58</v>
      </c>
      <c r="B61" s="59" t="s">
        <v>80</v>
      </c>
      <c r="C61" s="93">
        <v>5</v>
      </c>
    </row>
    <row r="62" spans="1:3" ht="12.75">
      <c r="A62" s="59">
        <v>59</v>
      </c>
      <c r="B62" s="59" t="s">
        <v>81</v>
      </c>
      <c r="C62" s="93">
        <v>5</v>
      </c>
    </row>
    <row r="63" spans="1:3" ht="12.75">
      <c r="A63" s="59">
        <v>60</v>
      </c>
      <c r="B63" s="64" t="s">
        <v>82</v>
      </c>
      <c r="C63" s="51">
        <v>5</v>
      </c>
    </row>
    <row r="64" spans="1:3" ht="12.75">
      <c r="A64" s="59">
        <v>61</v>
      </c>
      <c r="B64" s="64" t="s">
        <v>83</v>
      </c>
      <c r="C64" s="51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Хазанова Маргарита</dc:creator>
  <cp:keywords/>
  <dc:description/>
  <cp:lastModifiedBy>Admin</cp:lastModifiedBy>
  <dcterms:created xsi:type="dcterms:W3CDTF">2004-12-26T16:31:36Z</dcterms:created>
  <dcterms:modified xsi:type="dcterms:W3CDTF">2013-12-23T20:05:18Z</dcterms:modified>
  <cp:category/>
  <cp:version/>
  <cp:contentType/>
  <cp:contentStatus/>
</cp:coreProperties>
</file>