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<sst xmlns="http://schemas.openxmlformats.org/spreadsheetml/2006/main" count="1642" uniqueCount="457">
  <si>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</si>
  <si>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</si>
  <si>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</si>
  <si>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</si>
  <si>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</si>
  <si>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</si>
  <si>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</si>
  <si>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</si>
  <si>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</si>
  <si>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</si>
  <si>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</si>
  <si>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</si>
  <si>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</si>
  <si>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</si>
  <si>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</si>
  <si>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</si>
  <si>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</si>
  <si>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</si>
  <si>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</si>
  <si>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</si>
  <si>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</si>
  <si>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</si>
  <si>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</si>
  <si>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</si>
  <si>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</si>
  <si>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</si>
  <si>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</si>
  <si>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</si>
  <si>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</si>
  <si>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</si>
  <si>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</si>
  <si>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</si>
  <si>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</si>
  <si>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</si>
  <si>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</si>
  <si>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</si>
  <si>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</si>
  <si>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</si>
  <si>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</si>
  <si>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</si>
  <si>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</si>
  <si>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</si>
  <si>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</si>
  <si>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</si>
  <si>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</si>
  <si>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</si>
  <si>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</si>
  <si>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</si>
  <si>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</si>
  <si>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</si>
  <si>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</si>
  <si>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</si>
  <si>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</si>
  <si>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</si>
  <si>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</si>
  <si>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</si>
  <si>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</si>
  <si>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</si>
  <si>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</si>
  <si>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</si>
  <si>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</si>
  <si>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</si>
  <si>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</si>
  <si>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</si>
  <si>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</si>
  <si>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</si>
  <si>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</si>
  <si>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</si>
  <si>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</si>
  <si>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</si>
  <si>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Сессия 6  с системой подсчета "Паттон"</t>
  </si>
  <si>
    <t>19 февраля 2019г.</t>
  </si>
  <si>
    <t>Академова В.В.</t>
  </si>
  <si>
    <t>Жук И.В.</t>
  </si>
  <si>
    <t>Крюкова Э.Г.</t>
  </si>
  <si>
    <t>Ситников А.Ю.</t>
  </si>
  <si>
    <t>Юн И.В.</t>
  </si>
  <si>
    <t>Бакал М.Э.</t>
  </si>
  <si>
    <t>Жевелев С.Н.</t>
  </si>
  <si>
    <t>Овсиенко С.С.</t>
  </si>
  <si>
    <t>Васильев Ю.В.</t>
  </si>
  <si>
    <t>Лотошников В.В.</t>
  </si>
  <si>
    <t>Митин В.Д.</t>
  </si>
  <si>
    <t>Табатадзе М.В.</t>
  </si>
  <si>
    <t>Аушев Е.П.</t>
  </si>
  <si>
    <t>Задорожнюк А.О.</t>
  </si>
  <si>
    <t>Сташенкова Е.Д.</t>
  </si>
  <si>
    <t>Агапов С.Н.</t>
  </si>
  <si>
    <t>Красинская В.Б.</t>
  </si>
  <si>
    <t>Хазанов С.Х.</t>
  </si>
  <si>
    <t>Кожевников А.Е.</t>
  </si>
  <si>
    <t>Хрулев А.В.</t>
  </si>
  <si>
    <t>Шепеленко Е.А.</t>
  </si>
  <si>
    <t>Обыденов А.Е.</t>
  </si>
  <si>
    <t>Сидоров А.Ю.</t>
  </si>
  <si>
    <t>Черняк Е.В.</t>
  </si>
  <si>
    <r>
      <t>4</t>
    </r>
    <r>
      <rPr>
        <sz val="10"/>
        <color indexed="10"/>
        <rFont val="Arial Cyr"/>
        <family val="2"/>
      </rPr>
      <t>♥</t>
    </r>
  </si>
  <si>
    <t>3♣</t>
  </si>
  <si>
    <t>3NT</t>
  </si>
  <si>
    <r>
      <t>3</t>
    </r>
    <r>
      <rPr>
        <sz val="10"/>
        <color indexed="10"/>
        <rFont val="Arial Cyr"/>
        <family val="2"/>
      </rPr>
      <t>♥</t>
    </r>
  </si>
  <si>
    <t>5♣</t>
  </si>
  <si>
    <t>3NTк</t>
  </si>
  <si>
    <t>2♣</t>
  </si>
  <si>
    <t>4♠</t>
  </si>
  <si>
    <t>2NT</t>
  </si>
  <si>
    <r>
      <t>2</t>
    </r>
    <r>
      <rPr>
        <sz val="10"/>
        <color indexed="10"/>
        <rFont val="Arial Cyr"/>
        <family val="2"/>
      </rPr>
      <t>♦</t>
    </r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</si>
  <si>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</si>
  <si>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</si>
  <si>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</si>
  <si>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2♠</t>
  </si>
  <si>
    <t>1NT</t>
  </si>
  <si>
    <r>
      <t>2</t>
    </r>
    <r>
      <rPr>
        <sz val="10"/>
        <color indexed="10"/>
        <rFont val="Arial Cyr"/>
        <family val="2"/>
      </rPr>
      <t>♥</t>
    </r>
  </si>
  <si>
    <t>3♠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</si>
  <si>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</si>
  <si>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</si>
  <si>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</si>
  <si>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</si>
  <si>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</si>
  <si>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</si>
  <si>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</si>
  <si>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4♣</t>
  </si>
  <si>
    <t>6♣</t>
  </si>
  <si>
    <t>3♠к</t>
  </si>
  <si>
    <r>
      <t>3</t>
    </r>
    <r>
      <rPr>
        <sz val="10"/>
        <color indexed="10"/>
        <rFont val="Arial Cyr"/>
        <family val="2"/>
      </rPr>
      <t>♦</t>
    </r>
  </si>
  <si>
    <t>4♣к</t>
  </si>
  <si>
    <t>6♠</t>
  </si>
  <si>
    <t>1♠</t>
  </si>
  <si>
    <t>=</t>
  </si>
  <si>
    <t>Д875</t>
  </si>
  <si>
    <t>9</t>
  </si>
  <si>
    <t>ТД1082</t>
  </si>
  <si>
    <t>542</t>
  </si>
  <si>
    <t>Т94</t>
  </si>
  <si>
    <t>ТКД5</t>
  </si>
  <si>
    <t>5</t>
  </si>
  <si>
    <t>ДВ873</t>
  </si>
  <si>
    <t>К1032</t>
  </si>
  <si>
    <t>В1086</t>
  </si>
  <si>
    <t>В643</t>
  </si>
  <si>
    <t>Т</t>
  </si>
  <si>
    <t>В6</t>
  </si>
  <si>
    <t>7432</t>
  </si>
  <si>
    <t>К97</t>
  </si>
  <si>
    <t>К1096</t>
  </si>
  <si>
    <t>В3</t>
  </si>
  <si>
    <t>ДВ9865</t>
  </si>
  <si>
    <t>Д74</t>
  </si>
  <si>
    <t>Т3</t>
  </si>
  <si>
    <t>К32</t>
  </si>
  <si>
    <t>В10653</t>
  </si>
  <si>
    <t>52</t>
  </si>
  <si>
    <t>К10985</t>
  </si>
  <si>
    <t>ТК</t>
  </si>
  <si>
    <t>КВ10964</t>
  </si>
  <si>
    <t>Т62</t>
  </si>
  <si>
    <t>Т1074</t>
  </si>
  <si>
    <t>982</t>
  </si>
  <si>
    <t>Д87</t>
  </si>
  <si>
    <t>Т7</t>
  </si>
  <si>
    <t>К965</t>
  </si>
  <si>
    <t>65</t>
  </si>
  <si>
    <t>ТВ1087</t>
  </si>
  <si>
    <t>В1096</t>
  </si>
  <si>
    <t>ТВ2</t>
  </si>
  <si>
    <t>1042</t>
  </si>
  <si>
    <t>Д62</t>
  </si>
  <si>
    <t>КД85</t>
  </si>
  <si>
    <t>Д</t>
  </si>
  <si>
    <t>КВ3</t>
  </si>
  <si>
    <t>К9543</t>
  </si>
  <si>
    <t>432</t>
  </si>
  <si>
    <t>108743</t>
  </si>
  <si>
    <t>ТД987</t>
  </si>
  <si>
    <t>Т10983</t>
  </si>
  <si>
    <t>Д10</t>
  </si>
  <si>
    <t>852</t>
  </si>
  <si>
    <t>973</t>
  </si>
  <si>
    <t>54</t>
  </si>
  <si>
    <t>КВ4</t>
  </si>
  <si>
    <t>10976</t>
  </si>
  <si>
    <t>В842</t>
  </si>
  <si>
    <t>КВ7</t>
  </si>
  <si>
    <t>Т863</t>
  </si>
  <si>
    <t>КДВ43</t>
  </si>
  <si>
    <t>6</t>
  </si>
  <si>
    <t>9752</t>
  </si>
  <si>
    <t>ТКД105</t>
  </si>
  <si>
    <t>ТКВ9842</t>
  </si>
  <si>
    <t>В10</t>
  </si>
  <si>
    <t>К863</t>
  </si>
  <si>
    <t>86</t>
  </si>
  <si>
    <t>Т9876542</t>
  </si>
  <si>
    <t>103</t>
  </si>
  <si>
    <t>ТВ10753</t>
  </si>
  <si>
    <t>Д3</t>
  </si>
  <si>
    <t>В104</t>
  </si>
  <si>
    <t>Д7</t>
  </si>
  <si>
    <t>КД942</t>
  </si>
  <si>
    <t>К</t>
  </si>
  <si>
    <t>ТД972</t>
  </si>
  <si>
    <t>106532</t>
  </si>
  <si>
    <t>64</t>
  </si>
  <si>
    <t>8753</t>
  </si>
  <si>
    <t>ТД97</t>
  </si>
  <si>
    <t>63</t>
  </si>
  <si>
    <t>732</t>
  </si>
  <si>
    <t>Д964</t>
  </si>
  <si>
    <t>В8</t>
  </si>
  <si>
    <t>КД74</t>
  </si>
  <si>
    <t>КДВ10</t>
  </si>
  <si>
    <t>К4</t>
  </si>
  <si>
    <t>ТВ1098</t>
  </si>
  <si>
    <t>Т985</t>
  </si>
  <si>
    <t>К10</t>
  </si>
  <si>
    <t>1095</t>
  </si>
  <si>
    <t>К52</t>
  </si>
  <si>
    <t>Т8643</t>
  </si>
  <si>
    <t>ТК76</t>
  </si>
  <si>
    <t>ТВ62</t>
  </si>
  <si>
    <t>В</t>
  </si>
  <si>
    <t>Т109864</t>
  </si>
  <si>
    <t>В107</t>
  </si>
  <si>
    <t>К98</t>
  </si>
  <si>
    <t>Д8432</t>
  </si>
  <si>
    <t>Д9</t>
  </si>
  <si>
    <t>7543</t>
  </si>
  <si>
    <t>КВ53</t>
  </si>
  <si>
    <t>КД</t>
  </si>
  <si>
    <t>К872</t>
  </si>
  <si>
    <t>Д103</t>
  </si>
  <si>
    <t>ТД6</t>
  </si>
  <si>
    <t>Т1063</t>
  </si>
  <si>
    <t>В94</t>
  </si>
  <si>
    <t>ТВ6</t>
  </si>
  <si>
    <t>9874</t>
  </si>
  <si>
    <t>Т63</t>
  </si>
  <si>
    <t>952</t>
  </si>
  <si>
    <t>102</t>
  </si>
  <si>
    <t>В987</t>
  </si>
  <si>
    <t>Д105</t>
  </si>
  <si>
    <t>К874</t>
  </si>
  <si>
    <t>Д2</t>
  </si>
  <si>
    <t>73</t>
  </si>
  <si>
    <t>К10763</t>
  </si>
  <si>
    <t>В109</t>
  </si>
  <si>
    <t>Д10542</t>
  </si>
  <si>
    <t>Т42</t>
  </si>
  <si>
    <t>Т865</t>
  </si>
  <si>
    <t>ТК63</t>
  </si>
  <si>
    <t>Т95</t>
  </si>
  <si>
    <t>98</t>
  </si>
  <si>
    <t>К743</t>
  </si>
  <si>
    <t>В108642</t>
  </si>
  <si>
    <t>ДВ5</t>
  </si>
  <si>
    <t>Д52</t>
  </si>
  <si>
    <t>В432</t>
  </si>
  <si>
    <t>ТД832</t>
  </si>
  <si>
    <t>4</t>
  </si>
  <si>
    <t>ТК8</t>
  </si>
  <si>
    <t>К85</t>
  </si>
  <si>
    <t>ТД732</t>
  </si>
  <si>
    <t>В10963</t>
  </si>
  <si>
    <t>7</t>
  </si>
  <si>
    <t>7654</t>
  </si>
  <si>
    <t>74</t>
  </si>
  <si>
    <t>ТД1096</t>
  </si>
  <si>
    <t>В9</t>
  </si>
  <si>
    <t>В92</t>
  </si>
  <si>
    <t>К986</t>
  </si>
  <si>
    <t>К1093</t>
  </si>
  <si>
    <t>96</t>
  </si>
  <si>
    <t>Д10532</t>
  </si>
  <si>
    <t>КВ1074</t>
  </si>
  <si>
    <t>ТД65</t>
  </si>
  <si>
    <t>ТВ654</t>
  </si>
  <si>
    <t>ТД83</t>
  </si>
  <si>
    <t>К1083</t>
  </si>
  <si>
    <t>ТВ74</t>
  </si>
  <si>
    <t>872</t>
  </si>
  <si>
    <t>ТКВ94</t>
  </si>
  <si>
    <t>876</t>
  </si>
  <si>
    <t>К109</t>
  </si>
  <si>
    <t>ТД</t>
  </si>
  <si>
    <t>В1053</t>
  </si>
  <si>
    <t>Д7653</t>
  </si>
  <si>
    <t>9652</t>
  </si>
  <si>
    <t>К42</t>
  </si>
  <si>
    <t>8</t>
  </si>
  <si>
    <t>КВ1084</t>
  </si>
  <si>
    <t>ТД9</t>
  </si>
  <si>
    <t>В765</t>
  </si>
  <si>
    <t>В873</t>
  </si>
  <si>
    <t>В42</t>
  </si>
  <si>
    <t>Т53</t>
  </si>
  <si>
    <t>ТКД4</t>
  </si>
  <si>
    <t>К643</t>
  </si>
  <si>
    <t>Т6</t>
  </si>
  <si>
    <t>К10864</t>
  </si>
  <si>
    <t>1096</t>
  </si>
  <si>
    <t>ДВ108</t>
  </si>
  <si>
    <t>Д1098753</t>
  </si>
  <si>
    <t>КД5</t>
  </si>
  <si>
    <t>ТК83</t>
  </si>
  <si>
    <t>Д1094</t>
  </si>
  <si>
    <t>1064</t>
  </si>
  <si>
    <t>ТВ8653</t>
  </si>
  <si>
    <t>93</t>
  </si>
  <si>
    <t>10762</t>
  </si>
  <si>
    <t>К2</t>
  </si>
  <si>
    <t>ТД842</t>
  </si>
  <si>
    <t>ТВ872</t>
  </si>
  <si>
    <t>ДВ95</t>
  </si>
  <si>
    <t>К75</t>
  </si>
  <si>
    <t>ТД872</t>
  </si>
  <si>
    <t>В532</t>
  </si>
  <si>
    <t>К8742</t>
  </si>
  <si>
    <t>Д6</t>
  </si>
  <si>
    <t>106</t>
  </si>
  <si>
    <t>Т764</t>
  </si>
  <si>
    <t>ТД953</t>
  </si>
  <si>
    <t>Т85</t>
  </si>
  <si>
    <t>К93</t>
  </si>
  <si>
    <t>К8</t>
  </si>
  <si>
    <t>К9732</t>
  </si>
  <si>
    <t>В54</t>
  </si>
  <si>
    <t>Д109</t>
  </si>
  <si>
    <t>ДВ92</t>
  </si>
  <si>
    <t>К1062</t>
  </si>
  <si>
    <t>ТД7</t>
  </si>
  <si>
    <t>ТК1054</t>
  </si>
  <si>
    <t>853</t>
  </si>
  <si>
    <t>В105</t>
  </si>
  <si>
    <t>863</t>
  </si>
  <si>
    <t>ТД974</t>
  </si>
  <si>
    <t>92</t>
  </si>
  <si>
    <t>Т7643</t>
  </si>
  <si>
    <t>КВ8543</t>
  </si>
  <si>
    <t>1073</t>
  </si>
  <si>
    <t>КДВ54</t>
  </si>
  <si>
    <t>К7</t>
  </si>
  <si>
    <t>Д5</t>
  </si>
  <si>
    <t>72</t>
  </si>
  <si>
    <t>В1098543</t>
  </si>
  <si>
    <t>ТК642</t>
  </si>
  <si>
    <t>КВ74</t>
  </si>
  <si>
    <t>В98</t>
  </si>
  <si>
    <t>Т9863</t>
  </si>
  <si>
    <t>2</t>
  </si>
  <si>
    <t>10853</t>
  </si>
  <si>
    <t>К642</t>
  </si>
  <si>
    <t>963</t>
  </si>
  <si>
    <t>КВ985</t>
  </si>
  <si>
    <t>Т9</t>
  </si>
  <si>
    <t>1072</t>
  </si>
  <si>
    <t>В1073</t>
  </si>
  <si>
    <t>ДВ9</t>
  </si>
  <si>
    <t>В1052</t>
  </si>
  <si>
    <t>Т4</t>
  </si>
  <si>
    <t>КД8642</t>
  </si>
  <si>
    <t>Т10</t>
  </si>
  <si>
    <t>Т8</t>
  </si>
  <si>
    <t>Д63</t>
  </si>
  <si>
    <t>ТВ9</t>
  </si>
  <si>
    <t>ТД5</t>
  </si>
  <si>
    <t>Д1074</t>
  </si>
  <si>
    <t>КВ932</t>
  </si>
  <si>
    <t>843</t>
  </si>
  <si>
    <t>ТДВ75</t>
  </si>
  <si>
    <t>108</t>
  </si>
  <si>
    <t>Т86</t>
  </si>
  <si>
    <t>КД7652</t>
  </si>
  <si>
    <t>32</t>
  </si>
  <si>
    <t>764</t>
  </si>
  <si>
    <t>К9</t>
  </si>
  <si>
    <t>107</t>
  </si>
  <si>
    <t>Д1064</t>
  </si>
  <si>
    <t>1075</t>
  </si>
  <si>
    <t>Т98</t>
  </si>
  <si>
    <t>В952</t>
  </si>
  <si>
    <t>875</t>
  </si>
  <si>
    <t>Д83</t>
  </si>
  <si>
    <t>В63</t>
  </si>
  <si>
    <t>КВ962</t>
  </si>
  <si>
    <t>КД542</t>
  </si>
  <si>
    <t>ТКВ2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</si>
  <si>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</si>
  <si>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</si>
  <si>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5♣*, E, +300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</si>
  <si>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</si>
  <si>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</si>
  <si>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</si>
  <si>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</si>
  <si>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</si>
  <si>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</si>
  <si>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</si>
  <si>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</si>
  <si>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</si>
  <si>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</si>
  <si>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</si>
  <si>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</si>
  <si>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</si>
  <si>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</si>
  <si>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</si>
  <si>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</si>
  <si>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</si>
  <si>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</si>
  <si>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</si>
  <si>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</si>
  <si>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</si>
  <si>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</si>
  <si>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</si>
  <si>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</si>
  <si>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</si>
  <si>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</si>
  <si>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</si>
  <si>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</si>
  <si>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</si>
  <si>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</si>
  <si>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</si>
  <si>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</si>
  <si>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</si>
  <si>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</si>
  <si>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</si>
  <si>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</si>
  <si>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</si>
  <si>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</si>
  <si>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</si>
  <si>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</si>
  <si>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</si>
  <si>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</si>
  <si>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</si>
  <si>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</si>
  <si>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</si>
  <si>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</si>
  <si>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S,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</si>
  <si>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</si>
  <si>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</si>
  <si>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</si>
  <si>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</si>
  <si>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</si>
  <si>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</si>
  <si>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</si>
  <si>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</si>
  <si>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</si>
  <si>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</si>
  <si>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</si>
  <si>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</si>
  <si>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</si>
  <si>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-140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</si>
  <si>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</si>
  <si>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</si>
  <si>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</si>
  <si>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</si>
  <si>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</si>
  <si>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</si>
  <si>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</si>
  <si>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-620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</si>
</sst>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49" fontId="20" fillId="0" borderId="0" xfId="57" applyNumberFormat="1" applyFont="1" applyAlignment="1" quotePrefix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6" customWidth="1"/>
    <col min="2" max="2" width="4.375" style="27" customWidth="1"/>
    <col min="3" max="3" width="17.00390625" style="27" customWidth="1"/>
    <col min="4" max="4" width="18.25390625" style="27" customWidth="1"/>
    <col min="5" max="5" width="5.25390625" style="26" customWidth="1"/>
    <col min="6" max="6" width="8.875" style="28" customWidth="1"/>
    <col min="7" max="7" width="7.875" style="26" customWidth="1"/>
    <col min="8" max="8" width="7.75390625" style="46" customWidth="1"/>
    <col min="9" max="9" width="9.125" style="0" customWidth="1"/>
    <col min="10" max="10" width="7.25390625" style="26" customWidth="1"/>
    <col min="11" max="11" width="5.75390625" style="26" customWidth="1"/>
    <col min="12" max="16384" width="10.00390625" style="26" customWidth="1"/>
  </cols>
  <sheetData>
    <row r="1" spans="1:9" s="52" customFormat="1" ht="12.75">
      <c r="A1" s="35" t="s">
        <v>70</v>
      </c>
      <c r="B1" s="32"/>
      <c r="C1" s="32"/>
      <c r="D1" s="32"/>
      <c r="E1" s="33"/>
      <c r="F1" s="34"/>
      <c r="G1" s="50"/>
      <c r="H1" s="50"/>
      <c r="I1" s="33"/>
    </row>
    <row r="2" spans="1:9" s="52" customFormat="1" ht="12.75">
      <c r="A2" s="35" t="s">
        <v>71</v>
      </c>
      <c r="B2" s="32"/>
      <c r="C2" s="32"/>
      <c r="D2" s="32"/>
      <c r="E2" s="33"/>
      <c r="F2" s="34"/>
      <c r="G2" s="50"/>
      <c r="H2" s="50"/>
      <c r="I2" s="33"/>
    </row>
    <row r="3" spans="1:10" s="37" customFormat="1" ht="12.75">
      <c r="A3" s="38"/>
      <c r="C3" s="31"/>
      <c r="D3" s="36"/>
      <c r="E3" s="39" t="s">
        <v>38</v>
      </c>
      <c r="F3" s="39">
        <v>12</v>
      </c>
      <c r="H3" s="47" t="s">
        <v>47</v>
      </c>
      <c r="J3" s="87"/>
    </row>
    <row r="4" spans="1:10" s="37" customFormat="1" ht="12.75">
      <c r="A4" s="40"/>
      <c r="B4" s="40"/>
      <c r="C4" s="40"/>
      <c r="D4" s="40"/>
      <c r="E4" s="39" t="s">
        <v>39</v>
      </c>
      <c r="F4" s="39">
        <v>20</v>
      </c>
      <c r="H4" s="48">
        <v>200</v>
      </c>
      <c r="J4" s="87">
        <v>20</v>
      </c>
    </row>
    <row r="5" spans="1:9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69</v>
      </c>
      <c r="G5" s="43" t="s">
        <v>45</v>
      </c>
      <c r="H5" s="43" t="s">
        <v>68</v>
      </c>
      <c r="I5" s="43" t="s">
        <v>44</v>
      </c>
    </row>
    <row r="6" spans="1:11" ht="12.75">
      <c r="A6" s="158">
        <v>1</v>
      </c>
      <c r="B6" s="61">
        <v>1</v>
      </c>
      <c r="C6" s="29" t="s">
        <v>72</v>
      </c>
      <c r="D6" s="30" t="s">
        <v>73</v>
      </c>
      <c r="E6" s="44">
        <v>0</v>
      </c>
      <c r="F6" s="86">
        <f>SUMIF(Гандикап!A:A,B6,Гандикап!E:E)+SUMIF(Гандикап!A:A,B6,Гандикап!F:F)</f>
        <v>39.5</v>
      </c>
      <c r="G6" s="45">
        <f>SUMIF(Расклады!$C:$C,$B6,Расклады!A:A)+SUMIF(Расклады!$I:$I,$B6,Расклады!K:K)+SUMIF(Расклады!$O:$O,$B6,Расклады!M:M)+SUMIF(Расклады!$U:$U,$B6,Расклады!W:W)</f>
        <v>21.6875</v>
      </c>
      <c r="H6" s="85">
        <f>(SUMIF(Расклады!$C:$C,$B6,Расклады!B:B)+SUMIF(Расклады!$I:$I,$B6,Расклады!J:J)+SUMIF(Расклады!$O:$O,$B6,Расклады!N:N)+SUMIF(Расклады!$U:$U,$B6,Расклады!V:V))/$H$4</f>
        <v>0.605</v>
      </c>
      <c r="I6" s="51">
        <v>10</v>
      </c>
      <c r="K6" s="37"/>
    </row>
    <row r="7" spans="1:11" ht="12.75">
      <c r="A7" s="158">
        <v>2</v>
      </c>
      <c r="B7" s="61">
        <v>9</v>
      </c>
      <c r="C7" s="29" t="s">
        <v>88</v>
      </c>
      <c r="D7" s="30" t="s">
        <v>89</v>
      </c>
      <c r="E7" s="44">
        <v>2</v>
      </c>
      <c r="F7" s="86">
        <f>SUMIF(Гандикап!A:A,B7,Гандикап!E:E)+SUMIF(Гандикап!A:A,B7,Гандикап!F:F)</f>
        <v>38</v>
      </c>
      <c r="G7" s="45">
        <f>SUMIF(Расклады!$C:$C,$B7,Расклады!A:A)+SUMIF(Расклады!$I:$I,$B7,Расклады!K:K)+SUMIF(Расклады!$O:$O,$B7,Расклады!M:M)+SUMIF(Расклады!$U:$U,$B7,Расклады!W:W)</f>
        <v>21.0625</v>
      </c>
      <c r="H7" s="85">
        <f>(SUMIF(Расклады!$C:$C,$B7,Расклады!B:B)+SUMIF(Расклады!$I:$I,$B7,Расклады!J:J)+SUMIF(Расклады!$O:$O,$B7,Расклады!N:N)+SUMIF(Расклады!$U:$U,$B7,Расклады!V:V))/$H$4</f>
        <v>0.62</v>
      </c>
      <c r="I7" s="51">
        <v>5</v>
      </c>
      <c r="K7" s="37"/>
    </row>
    <row r="8" spans="1:11" ht="12.75">
      <c r="A8" s="158">
        <v>3</v>
      </c>
      <c r="B8" s="61">
        <v>11</v>
      </c>
      <c r="C8" s="29" t="s">
        <v>92</v>
      </c>
      <c r="D8" s="30" t="s">
        <v>93</v>
      </c>
      <c r="E8" s="44">
        <v>1.5</v>
      </c>
      <c r="F8" s="86">
        <f>SUMIF(Гандикап!A:A,B8,Гандикап!E:E)+SUMIF(Гандикап!A:A,B8,Гандикап!F:F)</f>
        <v>36</v>
      </c>
      <c r="G8" s="45">
        <f>SUMIF(Расклады!$C:$C,$B8,Расклады!A:A)+SUMIF(Расклады!$I:$I,$B8,Расклады!K:K)+SUMIF(Расклады!$O:$O,$B8,Расклады!M:M)+SUMIF(Расклады!$U:$U,$B8,Расклады!W:W)</f>
        <v>21.8125</v>
      </c>
      <c r="H8" s="85">
        <f>(SUMIF(Расклады!$C:$C,$B8,Расклады!B:B)+SUMIF(Расклады!$I:$I,$B8,Расклады!J:J)+SUMIF(Расклады!$O:$O,$B8,Расклады!N:N)+SUMIF(Расклады!$U:$U,$B8,Расклады!V:V))/$H$4</f>
        <v>0.59</v>
      </c>
      <c r="I8" s="51">
        <v>2</v>
      </c>
      <c r="K8" s="37"/>
    </row>
    <row r="9" spans="1:11" ht="12.75">
      <c r="A9" s="158">
        <v>4</v>
      </c>
      <c r="B9" s="61">
        <v>12</v>
      </c>
      <c r="C9" s="29" t="s">
        <v>94</v>
      </c>
      <c r="D9" s="30" t="s">
        <v>95</v>
      </c>
      <c r="E9" s="44">
        <v>1</v>
      </c>
      <c r="F9" s="86">
        <f>SUMIF(Гандикап!A:A,B9,Гандикап!E:E)+SUMIF(Гандикап!A:A,B9,Гандикап!F:F)</f>
        <v>35</v>
      </c>
      <c r="G9" s="45">
        <f>SUMIF(Расклады!$C:$C,$B9,Расклады!A:A)+SUMIF(Расклады!$I:$I,$B9,Расклады!K:K)+SUMIF(Расклады!$O:$O,$B9,Расклады!M:M)+SUMIF(Расклады!$U:$U,$B9,Расклады!W:W)</f>
        <v>17.0625</v>
      </c>
      <c r="H9" s="85">
        <f>(SUMIF(Расклады!$C:$C,$B9,Расклады!B:B)+SUMIF(Расклады!$I:$I,$B9,Расклады!J:J)+SUMIF(Расклады!$O:$O,$B9,Расклады!N:N)+SUMIF(Расклады!$U:$U,$B9,Расклады!V:V))/$H$4</f>
        <v>0.52</v>
      </c>
      <c r="I9" s="51">
        <v>1</v>
      </c>
      <c r="K9" s="37"/>
    </row>
    <row r="10" spans="1:11" ht="12.75">
      <c r="A10" s="158">
        <v>5</v>
      </c>
      <c r="B10" s="159">
        <v>5</v>
      </c>
      <c r="C10" s="29" t="s">
        <v>80</v>
      </c>
      <c r="D10" s="30" t="s">
        <v>81</v>
      </c>
      <c r="E10" s="44">
        <v>0.25</v>
      </c>
      <c r="F10" s="86">
        <f>SUMIF(Гандикап!A:A,B10,Гандикап!E:E)+SUMIF(Гандикап!A:A,B10,Гандикап!F:F)</f>
        <v>32.5</v>
      </c>
      <c r="G10" s="45">
        <f>SUMIF(Расклады!$C:$C,$B10,Расклады!A:A)+SUMIF(Расклады!$I:$I,$B10,Расклады!K:K)+SUMIF(Расклады!$O:$O,$B10,Расклады!M:M)+SUMIF(Расклады!$U:$U,$B10,Расклады!W:W)</f>
        <v>16.375</v>
      </c>
      <c r="H10" s="85">
        <f>(SUMIF(Расклады!$C:$C,$B10,Расклады!B:B)+SUMIF(Расклады!$I:$I,$B10,Расклады!J:J)+SUMIF(Расклады!$O:$O,$B10,Расклады!N:N)+SUMIF(Расклады!$U:$U,$B10,Расклады!V:V))/$H$4</f>
        <v>0.57</v>
      </c>
      <c r="I10" s="51"/>
      <c r="K10" s="37"/>
    </row>
    <row r="11" spans="1:11" ht="12.75">
      <c r="A11" s="158">
        <v>6</v>
      </c>
      <c r="B11" s="61">
        <v>4</v>
      </c>
      <c r="C11" s="29" t="s">
        <v>78</v>
      </c>
      <c r="D11" s="30" t="s">
        <v>79</v>
      </c>
      <c r="E11" s="44">
        <v>3</v>
      </c>
      <c r="F11" s="86">
        <f>SUMIF(Гандикап!A:A,B11,Гандикап!E:E)+SUMIF(Гандикап!A:A,B11,Гандикап!F:F)</f>
        <v>30</v>
      </c>
      <c r="G11" s="45">
        <f>SUMIF(Расклады!$C:$C,$B11,Расклады!A:A)+SUMIF(Расклады!$I:$I,$B11,Расклады!K:K)+SUMIF(Расклады!$O:$O,$B11,Расклады!M:M)+SUMIF(Расклады!$U:$U,$B11,Расклады!W:W)</f>
        <v>5.21875</v>
      </c>
      <c r="H11" s="85">
        <f>(SUMIF(Расклады!$C:$C,$B11,Расклады!B:B)+SUMIF(Расклады!$I:$I,$B11,Расклады!J:J)+SUMIF(Расклады!$O:$O,$B11,Расклады!N:N)+SUMIF(Расклады!$U:$U,$B11,Расклады!V:V))/$H$4</f>
        <v>0.48</v>
      </c>
      <c r="I11" s="46"/>
      <c r="K11" s="37"/>
    </row>
    <row r="12" spans="1:11" ht="12.75">
      <c r="A12" s="158">
        <v>7</v>
      </c>
      <c r="B12" s="61">
        <v>3</v>
      </c>
      <c r="C12" s="29" t="s">
        <v>76</v>
      </c>
      <c r="D12" s="30" t="s">
        <v>77</v>
      </c>
      <c r="E12" s="44">
        <v>1.5</v>
      </c>
      <c r="F12" s="86">
        <f>SUMIF(Гандикап!A:A,B12,Гандикап!E:E)+SUMIF(Гандикап!A:A,B12,Гандикап!F:F)</f>
        <v>29</v>
      </c>
      <c r="G12" s="45">
        <f>SUMIF(Расклады!$C:$C,$B12,Расклады!A:A)+SUMIF(Расклады!$I:$I,$B12,Расклады!K:K)+SUMIF(Расклады!$O:$O,$B12,Расклады!M:M)+SUMIF(Расклады!$U:$U,$B12,Расклады!W:W)</f>
        <v>7.4375</v>
      </c>
      <c r="H12" s="85">
        <f>(SUMIF(Расклады!$C:$C,$B12,Расклады!B:B)+SUMIF(Расклады!$I:$I,$B12,Расклады!J:J)+SUMIF(Расклады!$O:$O,$B12,Расклады!N:N)+SUMIF(Расклады!$U:$U,$B12,Расклады!V:V))/$H$4</f>
        <v>0.45</v>
      </c>
      <c r="I12" s="46"/>
      <c r="K12" s="37"/>
    </row>
    <row r="13" spans="1:11" ht="12.75">
      <c r="A13" s="158">
        <v>8</v>
      </c>
      <c r="B13" s="61">
        <v>6</v>
      </c>
      <c r="C13" s="29" t="s">
        <v>82</v>
      </c>
      <c r="D13" s="30" t="s">
        <v>83</v>
      </c>
      <c r="E13" s="44">
        <v>5</v>
      </c>
      <c r="F13" s="86">
        <f>SUMIF(Гандикап!A:A,B13,Гандикап!E:E)+SUMIF(Гандикап!A:A,B13,Гандикап!F:F)</f>
        <v>27</v>
      </c>
      <c r="G13" s="45">
        <f>SUMIF(Расклады!$C:$C,$B13,Расклады!A:A)+SUMIF(Расклады!$I:$I,$B13,Расклады!K:K)+SUMIF(Расклады!$O:$O,$B13,Расклады!M:M)+SUMIF(Расклады!$U:$U,$B13,Расклады!W:W)</f>
        <v>-25.84375</v>
      </c>
      <c r="H13" s="85">
        <f>(SUMIF(Расклады!$C:$C,$B13,Расклады!B:B)+SUMIF(Расклады!$I:$I,$B13,Расклады!J:J)+SUMIF(Расклады!$O:$O,$B13,Расклады!N:N)+SUMIF(Расклады!$U:$U,$B13,Расклады!V:V))/$H$4</f>
        <v>0.45</v>
      </c>
      <c r="I13" s="46"/>
      <c r="K13" s="37"/>
    </row>
    <row r="14" spans="1:11" ht="12.75">
      <c r="A14" s="158">
        <v>9</v>
      </c>
      <c r="B14" s="159">
        <v>2</v>
      </c>
      <c r="C14" s="29" t="s">
        <v>74</v>
      </c>
      <c r="D14" s="30" t="s">
        <v>75</v>
      </c>
      <c r="E14" s="44">
        <v>1</v>
      </c>
      <c r="F14" s="86">
        <f>SUMIF(Гандикап!A:A,B14,Гандикап!E:E)+SUMIF(Гандикап!A:A,B14,Гандикап!F:F)</f>
        <v>26.5</v>
      </c>
      <c r="G14" s="45">
        <f>SUMIF(Расклады!$C:$C,$B14,Расклады!A:A)+SUMIF(Расклады!$I:$I,$B14,Расклады!K:K)+SUMIF(Расклады!$O:$O,$B14,Расклады!M:M)+SUMIF(Расклады!$U:$U,$B14,Расклады!W:W)</f>
        <v>-5.25</v>
      </c>
      <c r="H14" s="85">
        <f>(SUMIF(Расклады!$C:$C,$B14,Расклады!B:B)+SUMIF(Расклады!$I:$I,$B14,Расклады!J:J)+SUMIF(Расклады!$O:$O,$B14,Расклады!N:N)+SUMIF(Расклады!$U:$U,$B14,Расклады!V:V))/$H$4</f>
        <v>0.495</v>
      </c>
      <c r="I14" s="51"/>
      <c r="K14" s="37"/>
    </row>
    <row r="15" spans="1:11" ht="12.75">
      <c r="A15" s="158" t="s">
        <v>127</v>
      </c>
      <c r="B15" s="61">
        <v>8</v>
      </c>
      <c r="C15" s="29" t="s">
        <v>86</v>
      </c>
      <c r="D15" s="30" t="s">
        <v>87</v>
      </c>
      <c r="E15" s="44">
        <v>3.5</v>
      </c>
      <c r="F15" s="86">
        <f>SUMIF(Гандикап!A:A,B15,Гандикап!E:E)+SUMIF(Гандикап!A:A,B15,Гандикап!F:F)</f>
        <v>26.5</v>
      </c>
      <c r="G15" s="45">
        <f>SUMIF(Расклады!$C:$C,$B15,Расклады!A:A)+SUMIF(Расклады!$I:$I,$B15,Расклады!K:K)+SUMIF(Расклады!$O:$O,$B15,Расклады!M:M)+SUMIF(Расклады!$U:$U,$B15,Расклады!W:W)</f>
        <v>-6.90625</v>
      </c>
      <c r="H15" s="85">
        <f>(SUMIF(Расклады!$C:$C,$B15,Расклады!B:B)+SUMIF(Расклады!$I:$I,$B15,Расклады!J:J)+SUMIF(Расклады!$O:$O,$B15,Расклады!N:N)+SUMIF(Расклады!$U:$U,$B15,Расклады!V:V))/$H$4</f>
        <v>0.475</v>
      </c>
      <c r="I15" s="51"/>
      <c r="K15" s="37"/>
    </row>
    <row r="16" spans="1:11" ht="12.75">
      <c r="A16" s="158">
        <v>11</v>
      </c>
      <c r="B16" s="61">
        <v>10</v>
      </c>
      <c r="C16" s="29" t="s">
        <v>90</v>
      </c>
      <c r="D16" s="30" t="s">
        <v>91</v>
      </c>
      <c r="E16" s="44">
        <v>5</v>
      </c>
      <c r="F16" s="86">
        <f>SUMIF(Гандикап!A:A,B16,Гандикап!E:E)+SUMIF(Гандикап!A:A,B16,Гандикап!F:F)</f>
        <v>22</v>
      </c>
      <c r="G16" s="45">
        <f>SUMIF(Расклады!$C:$C,$B16,Расклады!A:A)+SUMIF(Расклады!$I:$I,$B16,Расклады!K:K)+SUMIF(Расклады!$O:$O,$B16,Расклады!M:M)+SUMIF(Расклады!$U:$U,$B16,Расклады!W:W)</f>
        <v>-24.09375</v>
      </c>
      <c r="H16" s="85">
        <f>(SUMIF(Расклады!$C:$C,$B16,Расклады!B:B)+SUMIF(Расклады!$I:$I,$B16,Расклады!J:J)+SUMIF(Расклады!$O:$O,$B16,Расклады!N:N)+SUMIF(Расклады!$U:$U,$B16,Расклады!V:V))/$H$4</f>
        <v>0.385</v>
      </c>
      <c r="I16" s="46"/>
      <c r="K16" s="37"/>
    </row>
    <row r="17" spans="1:11" ht="12.75">
      <c r="A17" s="158">
        <v>12</v>
      </c>
      <c r="B17" s="61">
        <v>7</v>
      </c>
      <c r="C17" s="29" t="s">
        <v>84</v>
      </c>
      <c r="D17" s="30" t="s">
        <v>85</v>
      </c>
      <c r="E17" s="44">
        <v>5</v>
      </c>
      <c r="F17" s="86">
        <f>SUMIF(Гандикап!A:A,B17,Гандикап!E:E)+SUMIF(Гандикап!A:A,B17,Гандикап!F:F)</f>
        <v>18</v>
      </c>
      <c r="G17" s="45">
        <f>SUMIF(Расклады!$C:$C,$B17,Расклады!A:A)+SUMIF(Расклады!$I:$I,$B17,Расклады!K:K)+SUMIF(Расклады!$O:$O,$B17,Расклады!M:M)+SUMIF(Расклады!$U:$U,$B17,Расклады!W:W)</f>
        <v>-48.5625</v>
      </c>
      <c r="H17" s="85">
        <f>(SUMIF(Расклады!$C:$C,$B17,Расклады!B:B)+SUMIF(Расклады!$I:$I,$B17,Расклады!J:J)+SUMIF(Расклады!$O:$O,$B17,Расклады!N:N)+SUMIF(Расклады!$U:$U,$B17,Расклады!V:V))/$H$4</f>
        <v>0.36</v>
      </c>
      <c r="I17" s="51"/>
      <c r="K17" s="3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7" bestFit="1" customWidth="1"/>
    <col min="2" max="2" width="9.125" style="27" bestFit="1" customWidth="1"/>
    <col min="3" max="3" width="9.625" style="28" customWidth="1"/>
    <col min="4" max="4" width="9.125" style="0" customWidth="1"/>
    <col min="5" max="6" width="8.375" style="26" customWidth="1"/>
    <col min="7" max="16384" width="10.00390625" style="26" customWidth="1"/>
  </cols>
  <sheetData>
    <row r="1" ht="12.75">
      <c r="A1" s="27">
        <f>Пары!F3</f>
        <v>12</v>
      </c>
    </row>
    <row r="2" spans="1:6" s="37" customFormat="1" ht="12.75">
      <c r="A2" s="41" t="s">
        <v>66</v>
      </c>
      <c r="B2" s="41" t="s">
        <v>67</v>
      </c>
      <c r="C2" s="43" t="s">
        <v>45</v>
      </c>
      <c r="D2" s="43" t="s">
        <v>62</v>
      </c>
      <c r="E2" s="43" t="s">
        <v>63</v>
      </c>
      <c r="F2" s="43" t="s">
        <v>65</v>
      </c>
    </row>
    <row r="3" spans="1:8" ht="12.75">
      <c r="A3" s="61">
        <v>1</v>
      </c>
      <c r="B3" s="74">
        <v>2</v>
      </c>
      <c r="C3" s="45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8.40625</v>
      </c>
      <c r="D3" s="70">
        <f>COUNTIF(Расклады!X:AA,A3&amp;"+"&amp;B3)+COUNTIF(Расклады!X:AA,B3&amp;"+"&amp;A3)</f>
        <v>2</v>
      </c>
      <c r="E3" s="73">
        <f>IF(D3=0,0,IF(D3=2,MATCH(C3,{-40000,-6.9999999999,-2.9999999999,3,7,40000},1)/2-0.5,IF(D3=3,MATCH(C3,{-40000,-9.9999999999,-6.9999999999,-2.9999999999,3,7,10,40000},1)/2-0.5,IF(D3=4,MATCH(C3,{-40000,-12.9999999999,-9.9999999999,-6.9999999999,-2.9999999999,3,7,10,13,40000},1)/2-0.5))))</f>
        <v>2</v>
      </c>
      <c r="F3" s="72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4</v>
      </c>
      <c r="G3" s="37"/>
      <c r="H3" s="52"/>
    </row>
    <row r="4" spans="1:6" ht="12.75">
      <c r="A4" s="61">
        <f>IF(B4=1,A3+1,IF(B4="---","---",A3))</f>
        <v>1</v>
      </c>
      <c r="B4" s="74">
        <f aca="true" t="shared" si="0" ref="B4:B33">IF(B3="---","---",IF(AND(A3=A$1,B3+1=A$1),"---",IF(B3=A$1,1,IF(B3+1=A3,B3+2,B3+1))))</f>
        <v>3</v>
      </c>
      <c r="C4" s="45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2.4375</v>
      </c>
      <c r="D4" s="70">
        <f>COUNTIF(Расклады!X:AA,A4&amp;"+"&amp;B4)+COUNTIF(Расклады!X:AA,B4&amp;"+"&amp;A4)</f>
        <v>2</v>
      </c>
      <c r="E4" s="73">
        <f>IF(D4=0,0,IF(D4=2,MATCH(C4,{-40000,-6.9999999999,-2.9999999999,3,7,40000},1)/2-0.5,IF(D4=3,MATCH(C4,{-40000,-9.9999999999,-6.9999999999,-2.9999999999,3,7,10,40000},1)/2-0.5,IF(D4=4,MATCH(C4,{-40000,-12.9999999999,-9.9999999999,-6.9999999999,-2.9999999999,3,7,10,13,40000},1)/2-0.5))))</f>
        <v>1</v>
      </c>
      <c r="F4" s="72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3</v>
      </c>
    </row>
    <row r="5" spans="1:6" ht="12.75">
      <c r="A5" s="61">
        <f aca="true" t="shared" si="1" ref="A5:A68">IF(B5=1,A4+1,IF(B5="---","---",A4))</f>
        <v>1</v>
      </c>
      <c r="B5" s="74">
        <f t="shared" si="0"/>
        <v>4</v>
      </c>
      <c r="C5" s="45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5.46875</v>
      </c>
      <c r="D5" s="70">
        <f>COUNTIF(Расклады!X:AA,A5&amp;"+"&amp;B5)+COUNTIF(Расклады!X:AA,B5&amp;"+"&amp;A5)</f>
        <v>2</v>
      </c>
      <c r="E5" s="73">
        <f>IF(D5=0,0,IF(D5=2,MATCH(C5,{-40000,-6.9999999999,-2.9999999999,3,7,40000},1)/2-0.5,IF(D5=3,MATCH(C5,{-40000,-9.9999999999,-6.9999999999,-2.9999999999,3,7,10,40000},1)/2-0.5,IF(D5=4,MATCH(C5,{-40000,-12.9999999999,-9.9999999999,-6.9999999999,-2.9999999999,3,7,10,13,40000},1)/2-0.5))))</f>
        <v>1.5</v>
      </c>
      <c r="F5" s="72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4</v>
      </c>
    </row>
    <row r="6" spans="1:6" ht="12.75">
      <c r="A6" s="61">
        <f t="shared" si="1"/>
        <v>1</v>
      </c>
      <c r="B6" s="74">
        <f t="shared" si="0"/>
        <v>5</v>
      </c>
      <c r="C6" s="45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0</v>
      </c>
      <c r="D6" s="70">
        <f>COUNTIF(Расклады!X:AA,A6&amp;"+"&amp;B6)+COUNTIF(Расклады!X:AA,B6&amp;"+"&amp;A6)</f>
        <v>0</v>
      </c>
      <c r="E6" s="73">
        <f>IF(D6=0,0,IF(D6=2,MATCH(C6,{-40000,-6.9999999999,-2.9999999999,3,7,40000},1)/2-0.5,IF(D6=3,MATCH(C6,{-40000,-9.9999999999,-6.9999999999,-2.9999999999,3,7,10,40000},1)/2-0.5,IF(D6=4,MATCH(C6,{-40000,-12.9999999999,-9.9999999999,-6.9999999999,-2.9999999999,3,7,10,13,40000},1)/2-0.5))))</f>
        <v>0</v>
      </c>
      <c r="F6" s="72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0</v>
      </c>
    </row>
    <row r="7" spans="1:7" ht="12.75">
      <c r="A7" s="61">
        <f>IF(B7=1,A6+1,IF(B7="---","---",A6))</f>
        <v>1</v>
      </c>
      <c r="B7" s="74">
        <f>IF(B6="---","---",IF(AND(A6=A$1,B6+1=A$1),"---",IF(B6=A$1,1,IF(B6+1=A6,B6+2,B6+1))))</f>
        <v>6</v>
      </c>
      <c r="C7" s="45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3.75</v>
      </c>
      <c r="D7" s="70">
        <f>COUNTIF(Расклады!X:AA,A7&amp;"+"&amp;B7)+COUNTIF(Расклады!X:AA,B7&amp;"+"&amp;A7)</f>
        <v>2</v>
      </c>
      <c r="E7" s="73">
        <f>IF(D7=0,0,IF(D7=2,MATCH(C7,{-40000,-6.9999999999,-2.9999999999,3,7,40000},1)/2-0.5,IF(D7=3,MATCH(C7,{-40000,-9.9999999999,-6.9999999999,-2.9999999999,3,7,10,40000},1)/2-0.5,IF(D7=4,MATCH(C7,{-40000,-12.9999999999,-9.9999999999,-6.9999999999,-2.9999999999,3,7,10,13,40000},1)/2-0.5))))</f>
        <v>1.5</v>
      </c>
      <c r="F7" s="72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4</v>
      </c>
      <c r="G7" s="71"/>
    </row>
    <row r="8" spans="1:6" ht="12.75">
      <c r="A8" s="61">
        <f t="shared" si="1"/>
        <v>1</v>
      </c>
      <c r="B8" s="74">
        <f t="shared" si="0"/>
        <v>7</v>
      </c>
      <c r="C8" s="45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7.53125</v>
      </c>
      <c r="D8" s="70">
        <f>COUNTIF(Расклады!X:AA,A8&amp;"+"&amp;B8)+COUNTIF(Расклады!X:AA,B8&amp;"+"&amp;A8)</f>
        <v>2</v>
      </c>
      <c r="E8" s="73">
        <f>IF(D8=0,0,IF(D8=2,MATCH(C8,{-40000,-6.9999999999,-2.9999999999,3,7,40000},1)/2-0.5,IF(D8=3,MATCH(C8,{-40000,-9.9999999999,-6.9999999999,-2.9999999999,3,7,10,40000},1)/2-0.5,IF(D8=4,MATCH(C8,{-40000,-12.9999999999,-9.9999999999,-6.9999999999,-2.9999999999,3,7,10,13,40000},1)/2-0.5))))</f>
        <v>2</v>
      </c>
      <c r="F8" s="72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2</v>
      </c>
    </row>
    <row r="9" spans="1:6" ht="12.75">
      <c r="A9" s="61">
        <f t="shared" si="1"/>
        <v>1</v>
      </c>
      <c r="B9" s="74">
        <f t="shared" si="0"/>
        <v>8</v>
      </c>
      <c r="C9" s="45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-4.09375</v>
      </c>
      <c r="D9" s="70">
        <f>COUNTIF(Расклады!X:AA,A9&amp;"+"&amp;B9)+COUNTIF(Расклады!X:AA,B9&amp;"+"&amp;A9)</f>
        <v>2</v>
      </c>
      <c r="E9" s="73">
        <f>IF(D9=0,0,IF(D9=2,MATCH(C9,{-40000,-6.9999999999,-2.9999999999,3,7,40000},1)/2-0.5,IF(D9=3,MATCH(C9,{-40000,-9.9999999999,-6.9999999999,-2.9999999999,3,7,10,40000},1)/2-0.5,IF(D9=4,MATCH(C9,{-40000,-12.9999999999,-9.9999999999,-6.9999999999,-2.9999999999,3,7,10,13,40000},1)/2-0.5))))</f>
        <v>0.5</v>
      </c>
      <c r="F9" s="72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2</v>
      </c>
    </row>
    <row r="10" spans="1:6" ht="12.75">
      <c r="A10" s="61">
        <f t="shared" si="1"/>
        <v>1</v>
      </c>
      <c r="B10" s="74">
        <f t="shared" si="0"/>
        <v>9</v>
      </c>
      <c r="C10" s="45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1.3125</v>
      </c>
      <c r="D10" s="70">
        <f>COUNTIF(Расклады!X:AA,A10&amp;"+"&amp;B10)+COUNTIF(Расклады!X:AA,B10&amp;"+"&amp;A10)</f>
        <v>2</v>
      </c>
      <c r="E10" s="73">
        <f>IF(D10=0,0,IF(D10=2,MATCH(C10,{-40000,-6.9999999999,-2.9999999999,3,7,40000},1)/2-0.5,IF(D10=3,MATCH(C10,{-40000,-9.9999999999,-6.9999999999,-2.9999999999,3,7,10,40000},1)/2-0.5,IF(D10=4,MATCH(C10,{-40000,-12.9999999999,-9.9999999999,-6.9999999999,-2.9999999999,3,7,10,13,40000},1)/2-0.5))))</f>
        <v>1</v>
      </c>
      <c r="F10" s="72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3</v>
      </c>
    </row>
    <row r="11" spans="1:6" ht="12.75">
      <c r="A11" s="61">
        <f t="shared" si="1"/>
        <v>1</v>
      </c>
      <c r="B11" s="74">
        <f t="shared" si="0"/>
        <v>10</v>
      </c>
      <c r="C11" s="45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-5.59375</v>
      </c>
      <c r="D11" s="70">
        <f>COUNTIF(Расклады!X:AA,A11&amp;"+"&amp;B11)+COUNTIF(Расклады!X:AA,B11&amp;"+"&amp;A11)</f>
        <v>2</v>
      </c>
      <c r="E11" s="73">
        <f>IF(D11=0,0,IF(D11=2,MATCH(C11,{-40000,-6.9999999999,-2.9999999999,3,7,40000},1)/2-0.5,IF(D11=3,MATCH(C11,{-40000,-9.9999999999,-6.9999999999,-2.9999999999,3,7,10,40000},1)/2-0.5,IF(D11=4,MATCH(C11,{-40000,-12.9999999999,-9.9999999999,-6.9999999999,-2.9999999999,3,7,10,13,40000},1)/2-0.5))))</f>
        <v>0.5</v>
      </c>
      <c r="F11" s="72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1</v>
      </c>
    </row>
    <row r="12" spans="1:6" ht="12.75">
      <c r="A12" s="61">
        <f t="shared" si="1"/>
        <v>1</v>
      </c>
      <c r="B12" s="74">
        <f t="shared" si="0"/>
        <v>11</v>
      </c>
      <c r="C12" s="45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-2.34375</v>
      </c>
      <c r="D12" s="70">
        <f>COUNTIF(Расклады!X:AA,A12&amp;"+"&amp;B12)+COUNTIF(Расклады!X:AA,B12&amp;"+"&amp;A12)</f>
        <v>2</v>
      </c>
      <c r="E12" s="73">
        <f>IF(D12=0,0,IF(D12=2,MATCH(C12,{-40000,-6.9999999999,-2.9999999999,3,7,40000},1)/2-0.5,IF(D12=3,MATCH(C12,{-40000,-9.9999999999,-6.9999999999,-2.9999999999,3,7,10,40000},1)/2-0.5,IF(D12=4,MATCH(C12,{-40000,-12.9999999999,-9.9999999999,-6.9999999999,-2.9999999999,3,7,10,13,40000},1)/2-0.5))))</f>
        <v>1</v>
      </c>
      <c r="F12" s="72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2</v>
      </c>
    </row>
    <row r="13" spans="1:6" ht="12.75">
      <c r="A13" s="61">
        <f t="shared" si="1"/>
        <v>1</v>
      </c>
      <c r="B13" s="74">
        <f t="shared" si="0"/>
        <v>12</v>
      </c>
      <c r="C13" s="45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4.8125</v>
      </c>
      <c r="D13" s="70">
        <f>COUNTIF(Расклады!X:AA,A13&amp;"+"&amp;B13)+COUNTIF(Расклады!X:AA,B13&amp;"+"&amp;A13)</f>
        <v>2</v>
      </c>
      <c r="E13" s="73">
        <f>IF(D13=0,0,IF(D13=2,MATCH(C13,{-40000,-6.9999999999,-2.9999999999,3,7,40000},1)/2-0.5,IF(D13=3,MATCH(C13,{-40000,-9.9999999999,-6.9999999999,-2.9999999999,3,7,10,40000},1)/2-0.5,IF(D13=4,MATCH(C13,{-40000,-12.9999999999,-9.9999999999,-6.9999999999,-2.9999999999,3,7,10,13,40000},1)/2-0.5))))</f>
        <v>1.5</v>
      </c>
      <c r="F13" s="72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2</v>
      </c>
    </row>
    <row r="14" spans="1:6" ht="12.75">
      <c r="A14" s="61">
        <f t="shared" si="1"/>
        <v>2</v>
      </c>
      <c r="B14" s="74">
        <f t="shared" si="0"/>
        <v>1</v>
      </c>
      <c r="C14" s="45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-8.40625</v>
      </c>
      <c r="D14" s="70">
        <f>COUNTIF(Расклады!X:AA,A14&amp;"+"&amp;B14)+COUNTIF(Расклады!X:AA,B14&amp;"+"&amp;A14)</f>
        <v>2</v>
      </c>
      <c r="E14" s="73">
        <f>IF(D14=0,0,IF(D14=2,MATCH(C14,{-40000,-6.9999999999,-2.9999999999,3,7,40000},1)/2-0.5,IF(D14=3,MATCH(C14,{-40000,-9.9999999999,-6.9999999999,-2.9999999999,3,7,10,40000},1)/2-0.5,IF(D14=4,MATCH(C14,{-40000,-12.9999999999,-9.9999999999,-6.9999999999,-2.9999999999,3,7,10,13,40000},1)/2-0.5))))</f>
        <v>0</v>
      </c>
      <c r="F14" s="72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0</v>
      </c>
    </row>
    <row r="15" spans="1:6" ht="12.75">
      <c r="A15" s="61">
        <f t="shared" si="1"/>
        <v>2</v>
      </c>
      <c r="B15" s="74">
        <f t="shared" si="0"/>
        <v>3</v>
      </c>
      <c r="C15" s="45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1.09375</v>
      </c>
      <c r="D15" s="70">
        <f>COUNTIF(Расклады!X:AA,A15&amp;"+"&amp;B15)+COUNTIF(Расклады!X:AA,B15&amp;"+"&amp;A15)</f>
        <v>2</v>
      </c>
      <c r="E15" s="73">
        <f>IF(D15=0,0,IF(D15=2,MATCH(C15,{-40000,-6.9999999999,-2.9999999999,3,7,40000},1)/2-0.5,IF(D15=3,MATCH(C15,{-40000,-9.9999999999,-6.9999999999,-2.9999999999,3,7,10,40000},1)/2-0.5,IF(D15=4,MATCH(C15,{-40000,-12.9999999999,-9.9999999999,-6.9999999999,-2.9999999999,3,7,10,13,40000},1)/2-0.5))))</f>
        <v>1</v>
      </c>
      <c r="F15" s="72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2</v>
      </c>
    </row>
    <row r="16" spans="1:6" ht="12.75">
      <c r="A16" s="61">
        <f t="shared" si="1"/>
        <v>2</v>
      </c>
      <c r="B16" s="74">
        <f t="shared" si="0"/>
        <v>4</v>
      </c>
      <c r="C16" s="45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-2.9375</v>
      </c>
      <c r="D16" s="70">
        <f>COUNTIF(Расклады!X:AA,A16&amp;"+"&amp;B16)+COUNTIF(Расклады!X:AA,B16&amp;"+"&amp;A16)</f>
        <v>2</v>
      </c>
      <c r="E16" s="73">
        <f>IF(D16=0,0,IF(D16=2,MATCH(C16,{-40000,-6.9999999999,-2.9999999999,3,7,40000},1)/2-0.5,IF(D16=3,MATCH(C16,{-40000,-9.9999999999,-6.9999999999,-2.9999999999,3,7,10,40000},1)/2-0.5,IF(D16=4,MATCH(C16,{-40000,-12.9999999999,-9.9999999999,-6.9999999999,-2.9999999999,3,7,10,13,40000},1)/2-0.5))))</f>
        <v>1</v>
      </c>
      <c r="F16" s="72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2</v>
      </c>
    </row>
    <row r="17" spans="1:6" ht="12.75">
      <c r="A17" s="61">
        <f t="shared" si="1"/>
        <v>2</v>
      </c>
      <c r="B17" s="74">
        <f t="shared" si="0"/>
        <v>5</v>
      </c>
      <c r="C17" s="45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13.3125</v>
      </c>
      <c r="D17" s="70">
        <f>COUNTIF(Расклады!X:AA,A17&amp;"+"&amp;B17)+COUNTIF(Расклады!X:AA,B17&amp;"+"&amp;A17)</f>
        <v>2</v>
      </c>
      <c r="E17" s="73">
        <f>IF(D17=0,0,IF(D17=2,MATCH(C17,{-40000,-6.9999999999,-2.9999999999,3,7,40000},1)/2-0.5,IF(D17=3,MATCH(C17,{-40000,-9.9999999999,-6.9999999999,-2.9999999999,3,7,10,40000},1)/2-0.5,IF(D17=4,MATCH(C17,{-40000,-12.9999999999,-9.9999999999,-6.9999999999,-2.9999999999,3,7,10,13,40000},1)/2-0.5))))</f>
        <v>2</v>
      </c>
      <c r="F17" s="72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4</v>
      </c>
    </row>
    <row r="18" spans="1:6" ht="12.75">
      <c r="A18" s="61">
        <f t="shared" si="1"/>
        <v>2</v>
      </c>
      <c r="B18" s="74">
        <f t="shared" si="0"/>
        <v>6</v>
      </c>
      <c r="C18" s="45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-12.53125</v>
      </c>
      <c r="D18" s="70">
        <f>COUNTIF(Расклады!X:AA,A18&amp;"+"&amp;B18)+COUNTIF(Расклады!X:AA,B18&amp;"+"&amp;A18)</f>
        <v>2</v>
      </c>
      <c r="E18" s="73">
        <f>IF(D18=0,0,IF(D18=2,MATCH(C18,{-40000,-6.9999999999,-2.9999999999,3,7,40000},1)/2-0.5,IF(D18=3,MATCH(C18,{-40000,-9.9999999999,-6.9999999999,-2.9999999999,3,7,10,40000},1)/2-0.5,IF(D18=4,MATCH(C18,{-40000,-12.9999999999,-9.9999999999,-6.9999999999,-2.9999999999,3,7,10,13,40000},1)/2-0.5))))</f>
        <v>0</v>
      </c>
      <c r="F18" s="72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0</v>
      </c>
    </row>
    <row r="19" spans="1:6" ht="12.75">
      <c r="A19" s="61">
        <f t="shared" si="1"/>
        <v>2</v>
      </c>
      <c r="B19" s="74">
        <f t="shared" si="0"/>
        <v>7</v>
      </c>
      <c r="C19" s="45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12.71875</v>
      </c>
      <c r="D19" s="70">
        <f>COUNTIF(Расклады!X:AA,A19&amp;"+"&amp;B19)+COUNTIF(Расклады!X:AA,B19&amp;"+"&amp;A19)</f>
        <v>2</v>
      </c>
      <c r="E19" s="73">
        <f>IF(D19=0,0,IF(D19=2,MATCH(C19,{-40000,-6.9999999999,-2.9999999999,3,7,40000},1)/2-0.5,IF(D19=3,MATCH(C19,{-40000,-9.9999999999,-6.9999999999,-2.9999999999,3,7,10,40000},1)/2-0.5,IF(D19=4,MATCH(C19,{-40000,-12.9999999999,-9.9999999999,-6.9999999999,-2.9999999999,3,7,10,13,40000},1)/2-0.5))))</f>
        <v>2</v>
      </c>
      <c r="F19" s="72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4</v>
      </c>
    </row>
    <row r="20" spans="1:6" ht="12.75">
      <c r="A20" s="61">
        <f t="shared" si="1"/>
        <v>2</v>
      </c>
      <c r="B20" s="74">
        <f t="shared" si="0"/>
        <v>8</v>
      </c>
      <c r="C20" s="45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-2.28125</v>
      </c>
      <c r="D20" s="70">
        <f>COUNTIF(Расклады!X:AA,A20&amp;"+"&amp;B20)+COUNTIF(Расклады!X:AA,B20&amp;"+"&amp;A20)</f>
        <v>2</v>
      </c>
      <c r="E20" s="73">
        <f>IF(D20=0,0,IF(D20=2,MATCH(C20,{-40000,-6.9999999999,-2.9999999999,3,7,40000},1)/2-0.5,IF(D20=3,MATCH(C20,{-40000,-9.9999999999,-6.9999999999,-2.9999999999,3,7,10,40000},1)/2-0.5,IF(D20=4,MATCH(C20,{-40000,-12.9999999999,-9.9999999999,-6.9999999999,-2.9999999999,3,7,10,13,40000},1)/2-0.5))))</f>
        <v>1</v>
      </c>
      <c r="F20" s="72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1</v>
      </c>
    </row>
    <row r="21" spans="1:6" ht="12.75">
      <c r="A21" s="61">
        <f t="shared" si="1"/>
        <v>2</v>
      </c>
      <c r="B21" s="74">
        <f t="shared" si="0"/>
        <v>9</v>
      </c>
      <c r="C21" s="45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-2.46875</v>
      </c>
      <c r="D21" s="70">
        <f>COUNTIF(Расклады!X:AA,A21&amp;"+"&amp;B21)+COUNTIF(Расклады!X:AA,B21&amp;"+"&amp;A21)</f>
        <v>2</v>
      </c>
      <c r="E21" s="73">
        <f>IF(D21=0,0,IF(D21=2,MATCH(C21,{-40000,-6.9999999999,-2.9999999999,3,7,40000},1)/2-0.5,IF(D21=3,MATCH(C21,{-40000,-9.9999999999,-6.9999999999,-2.9999999999,3,7,10,40000},1)/2-0.5,IF(D21=4,MATCH(C21,{-40000,-12.9999999999,-9.9999999999,-6.9999999999,-2.9999999999,3,7,10,13,40000},1)/2-0.5))))</f>
        <v>1</v>
      </c>
      <c r="F21" s="72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0</v>
      </c>
    </row>
    <row r="22" spans="1:6" ht="12.75">
      <c r="A22" s="61">
        <f t="shared" si="1"/>
        <v>2</v>
      </c>
      <c r="B22" s="74">
        <f t="shared" si="0"/>
        <v>10</v>
      </c>
      <c r="C22" s="45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-3.1875</v>
      </c>
      <c r="D22" s="70">
        <f>COUNTIF(Расклады!X:AA,A22&amp;"+"&amp;B22)+COUNTIF(Расклады!X:AA,B22&amp;"+"&amp;A22)</f>
        <v>2</v>
      </c>
      <c r="E22" s="73">
        <f>IF(D22=0,0,IF(D22=2,MATCH(C22,{-40000,-6.9999999999,-2.9999999999,3,7,40000},1)/2-0.5,IF(D22=3,MATCH(C22,{-40000,-9.9999999999,-6.9999999999,-2.9999999999,3,7,10,40000},1)/2-0.5,IF(D22=4,MATCH(C22,{-40000,-12.9999999999,-9.9999999999,-6.9999999999,-2.9999999999,3,7,10,13,40000},1)/2-0.5))))</f>
        <v>0.5</v>
      </c>
      <c r="F22" s="72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2</v>
      </c>
    </row>
    <row r="23" spans="1:6" ht="12.75">
      <c r="A23" s="61">
        <f t="shared" si="1"/>
        <v>2</v>
      </c>
      <c r="B23" s="74">
        <f t="shared" si="0"/>
        <v>11</v>
      </c>
      <c r="C23" s="45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0</v>
      </c>
      <c r="D23" s="70">
        <f>COUNTIF(Расклады!X:AA,A23&amp;"+"&amp;B23)+COUNTIF(Расклады!X:AA,B23&amp;"+"&amp;A23)</f>
        <v>0</v>
      </c>
      <c r="E23" s="73">
        <f>IF(D23=0,0,IF(D23=2,MATCH(C23,{-40000,-6.9999999999,-2.9999999999,3,7,40000},1)/2-0.5,IF(D23=3,MATCH(C23,{-40000,-9.9999999999,-6.9999999999,-2.9999999999,3,7,10,40000},1)/2-0.5,IF(D23=4,MATCH(C23,{-40000,-12.9999999999,-9.9999999999,-6.9999999999,-2.9999999999,3,7,10,13,40000},1)/2-0.5))))</f>
        <v>0</v>
      </c>
      <c r="F23" s="72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0</v>
      </c>
    </row>
    <row r="24" spans="1:6" ht="12.75">
      <c r="A24" s="61">
        <f t="shared" si="1"/>
        <v>2</v>
      </c>
      <c r="B24" s="74">
        <f t="shared" si="0"/>
        <v>12</v>
      </c>
      <c r="C24" s="45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-0.5625</v>
      </c>
      <c r="D24" s="70">
        <f>COUNTIF(Расклады!X:AA,A24&amp;"+"&amp;B24)+COUNTIF(Расклады!X:AA,B24&amp;"+"&amp;A24)</f>
        <v>2</v>
      </c>
      <c r="E24" s="73">
        <f>IF(D24=0,0,IF(D24=2,MATCH(C24,{-40000,-6.9999999999,-2.9999999999,3,7,40000},1)/2-0.5,IF(D24=3,MATCH(C24,{-40000,-9.9999999999,-6.9999999999,-2.9999999999,3,7,10,40000},1)/2-0.5,IF(D24=4,MATCH(C24,{-40000,-12.9999999999,-9.9999999999,-6.9999999999,-2.9999999999,3,7,10,13,40000},1)/2-0.5))))</f>
        <v>1</v>
      </c>
      <c r="F24" s="72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2</v>
      </c>
    </row>
    <row r="25" spans="1:6" ht="12.75">
      <c r="A25" s="61">
        <f t="shared" si="1"/>
        <v>3</v>
      </c>
      <c r="B25" s="74">
        <f t="shared" si="0"/>
        <v>1</v>
      </c>
      <c r="C25" s="45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-2.4375</v>
      </c>
      <c r="D25" s="70">
        <f>COUNTIF(Расклады!X:AA,A25&amp;"+"&amp;B25)+COUNTIF(Расклады!X:AA,B25&amp;"+"&amp;A25)</f>
        <v>2</v>
      </c>
      <c r="E25" s="73">
        <f>IF(D25=0,0,IF(D25=2,MATCH(C25,{-40000,-6.9999999999,-2.9999999999,3,7,40000},1)/2-0.5,IF(D25=3,MATCH(C25,{-40000,-9.9999999999,-6.9999999999,-2.9999999999,3,7,10,40000},1)/2-0.5,IF(D25=4,MATCH(C25,{-40000,-12.9999999999,-9.9999999999,-6.9999999999,-2.9999999999,3,7,10,13,40000},1)/2-0.5))))</f>
        <v>1</v>
      </c>
      <c r="F25" s="72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1</v>
      </c>
    </row>
    <row r="26" spans="1:6" ht="12.75">
      <c r="A26" s="61">
        <f t="shared" si="1"/>
        <v>3</v>
      </c>
      <c r="B26" s="74">
        <f t="shared" si="0"/>
        <v>2</v>
      </c>
      <c r="C26" s="45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-1.09375</v>
      </c>
      <c r="D26" s="70">
        <f>COUNTIF(Расклады!X:AA,A26&amp;"+"&amp;B26)+COUNTIF(Расклады!X:AA,B26&amp;"+"&amp;A26)</f>
        <v>2</v>
      </c>
      <c r="E26" s="73">
        <f>IF(D26=0,0,IF(D26=2,MATCH(C26,{-40000,-6.9999999999,-2.9999999999,3,7,40000},1)/2-0.5,IF(D26=3,MATCH(C26,{-40000,-9.9999999999,-6.9999999999,-2.9999999999,3,7,10,40000},1)/2-0.5,IF(D26=4,MATCH(C26,{-40000,-12.9999999999,-9.9999999999,-6.9999999999,-2.9999999999,3,7,10,13,40000},1)/2-0.5))))</f>
        <v>1</v>
      </c>
      <c r="F26" s="72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2</v>
      </c>
    </row>
    <row r="27" spans="1:6" ht="12.75">
      <c r="A27" s="61">
        <f t="shared" si="1"/>
        <v>3</v>
      </c>
      <c r="B27" s="74">
        <f t="shared" si="0"/>
        <v>4</v>
      </c>
      <c r="C27" s="45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1.5</v>
      </c>
      <c r="D27" s="70">
        <f>COUNTIF(Расклады!X:AA,A27&amp;"+"&amp;B27)+COUNTIF(Расклады!X:AA,B27&amp;"+"&amp;A27)</f>
        <v>2</v>
      </c>
      <c r="E27" s="73">
        <f>IF(D27=0,0,IF(D27=2,MATCH(C27,{-40000,-6.9999999999,-2.9999999999,3,7,40000},1)/2-0.5,IF(D27=3,MATCH(C27,{-40000,-9.9999999999,-6.9999999999,-2.9999999999,3,7,10,40000},1)/2-0.5,IF(D27=4,MATCH(C27,{-40000,-12.9999999999,-9.9999999999,-6.9999999999,-2.9999999999,3,7,10,13,40000},1)/2-0.5))))</f>
        <v>1</v>
      </c>
      <c r="F27" s="72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2</v>
      </c>
    </row>
    <row r="28" spans="1:6" ht="12.75">
      <c r="A28" s="61">
        <f t="shared" si="1"/>
        <v>3</v>
      </c>
      <c r="B28" s="74">
        <f t="shared" si="0"/>
        <v>5</v>
      </c>
      <c r="C28" s="45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-5.46875</v>
      </c>
      <c r="D28" s="70">
        <f>COUNTIF(Расклады!X:AA,A28&amp;"+"&amp;B28)+COUNTIF(Расклады!X:AA,B28&amp;"+"&amp;A28)</f>
        <v>2</v>
      </c>
      <c r="E28" s="73">
        <f>IF(D28=0,0,IF(D28=2,MATCH(C28,{-40000,-6.9999999999,-2.9999999999,3,7,40000},1)/2-0.5,IF(D28=3,MATCH(C28,{-40000,-9.9999999999,-6.9999999999,-2.9999999999,3,7,10,40000},1)/2-0.5,IF(D28=4,MATCH(C28,{-40000,-12.9999999999,-9.9999999999,-6.9999999999,-2.9999999999,3,7,10,13,40000},1)/2-0.5))))</f>
        <v>0.5</v>
      </c>
      <c r="F28" s="72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2</v>
      </c>
    </row>
    <row r="29" spans="1:6" ht="12.75">
      <c r="A29" s="61">
        <f t="shared" si="1"/>
        <v>3</v>
      </c>
      <c r="B29" s="74">
        <f t="shared" si="0"/>
        <v>6</v>
      </c>
      <c r="C29" s="45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19.84375</v>
      </c>
      <c r="D29" s="70">
        <f>COUNTIF(Расклады!X:AA,A29&amp;"+"&amp;B29)+COUNTIF(Расклады!X:AA,B29&amp;"+"&amp;A29)</f>
        <v>2</v>
      </c>
      <c r="E29" s="73">
        <f>IF(D29=0,0,IF(D29=2,MATCH(C29,{-40000,-6.9999999999,-2.9999999999,3,7,40000},1)/2-0.5,IF(D29=3,MATCH(C29,{-40000,-9.9999999999,-6.9999999999,-2.9999999999,3,7,10,40000},1)/2-0.5,IF(D29=4,MATCH(C29,{-40000,-12.9999999999,-9.9999999999,-6.9999999999,-2.9999999999,3,7,10,13,40000},1)/2-0.5))))</f>
        <v>2</v>
      </c>
      <c r="F29" s="72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4</v>
      </c>
    </row>
    <row r="30" spans="1:6" ht="12.75">
      <c r="A30" s="61">
        <f t="shared" si="1"/>
        <v>3</v>
      </c>
      <c r="B30" s="74">
        <f t="shared" si="0"/>
        <v>7</v>
      </c>
      <c r="C30" s="45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-1.40625</v>
      </c>
      <c r="D30" s="70">
        <f>COUNTIF(Расклады!X:AA,A30&amp;"+"&amp;B30)+COUNTIF(Расклады!X:AA,B30&amp;"+"&amp;A30)</f>
        <v>2</v>
      </c>
      <c r="E30" s="73">
        <f>IF(D30=0,0,IF(D30=2,MATCH(C30,{-40000,-6.9999999999,-2.9999999999,3,7,40000},1)/2-0.5,IF(D30=3,MATCH(C30,{-40000,-9.9999999999,-6.9999999999,-2.9999999999,3,7,10,40000},1)/2-0.5,IF(D30=4,MATCH(C30,{-40000,-12.9999999999,-9.9999999999,-6.9999999999,-2.9999999999,3,7,10,13,40000},1)/2-0.5))))</f>
        <v>1</v>
      </c>
      <c r="F30" s="72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2</v>
      </c>
    </row>
    <row r="31" spans="1:6" ht="12.75">
      <c r="A31" s="61">
        <f t="shared" si="1"/>
        <v>3</v>
      </c>
      <c r="B31" s="74">
        <f t="shared" si="0"/>
        <v>8</v>
      </c>
      <c r="C31" s="45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0</v>
      </c>
      <c r="D31" s="70">
        <f>COUNTIF(Расклады!X:AA,A31&amp;"+"&amp;B31)+COUNTIF(Расклады!X:AA,B31&amp;"+"&amp;A31)</f>
        <v>0</v>
      </c>
      <c r="E31" s="73">
        <f>IF(D31=0,0,IF(D31=2,MATCH(C31,{-40000,-6.9999999999,-2.9999999999,3,7,40000},1)/2-0.5,IF(D31=3,MATCH(C31,{-40000,-9.9999999999,-6.9999999999,-2.9999999999,3,7,10,40000},1)/2-0.5,IF(D31=4,MATCH(C31,{-40000,-12.9999999999,-9.9999999999,-6.9999999999,-2.9999999999,3,7,10,13,40000},1)/2-0.5))))</f>
        <v>0</v>
      </c>
      <c r="F31" s="72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0</v>
      </c>
    </row>
    <row r="32" spans="1:6" ht="12.75">
      <c r="A32" s="61">
        <f t="shared" si="1"/>
        <v>3</v>
      </c>
      <c r="B32" s="74">
        <f t="shared" si="0"/>
        <v>9</v>
      </c>
      <c r="C32" s="45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-10.34375</v>
      </c>
      <c r="D32" s="70">
        <f>COUNTIF(Расклады!X:AA,A32&amp;"+"&amp;B32)+COUNTIF(Расклады!X:AA,B32&amp;"+"&amp;A32)</f>
        <v>2</v>
      </c>
      <c r="E32" s="73">
        <f>IF(D32=0,0,IF(D32=2,MATCH(C32,{-40000,-6.9999999999,-2.9999999999,3,7,40000},1)/2-0.5,IF(D32=3,MATCH(C32,{-40000,-9.9999999999,-6.9999999999,-2.9999999999,3,7,10,40000},1)/2-0.5,IF(D32=4,MATCH(C32,{-40000,-12.9999999999,-9.9999999999,-6.9999999999,-2.9999999999,3,7,10,13,40000},1)/2-0.5))))</f>
        <v>0</v>
      </c>
      <c r="F32" s="72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0</v>
      </c>
    </row>
    <row r="33" spans="1:6" ht="12.75">
      <c r="A33" s="61">
        <f t="shared" si="1"/>
        <v>3</v>
      </c>
      <c r="B33" s="74">
        <f t="shared" si="0"/>
        <v>10</v>
      </c>
      <c r="C33" s="45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11.59375</v>
      </c>
      <c r="D33" s="70">
        <f>COUNTIF(Расклады!X:AA,A33&amp;"+"&amp;B33)+COUNTIF(Расклады!X:AA,B33&amp;"+"&amp;A33)</f>
        <v>2</v>
      </c>
      <c r="E33" s="73">
        <f>IF(D33=0,0,IF(D33=2,MATCH(C33,{-40000,-6.9999999999,-2.9999999999,3,7,40000},1)/2-0.5,IF(D33=3,MATCH(C33,{-40000,-9.9999999999,-6.9999999999,-2.9999999999,3,7,10,40000},1)/2-0.5,IF(D33=4,MATCH(C33,{-40000,-12.9999999999,-9.9999999999,-6.9999999999,-2.9999999999,3,7,10,13,40000},1)/2-0.5))))</f>
        <v>2</v>
      </c>
      <c r="F33" s="72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4</v>
      </c>
    </row>
    <row r="34" spans="1:6" ht="12.75">
      <c r="A34" s="61">
        <f t="shared" si="1"/>
        <v>3</v>
      </c>
      <c r="B34" s="74">
        <f>IF(B33="---","---",IF(AND(A33=A$1,B33+1=A$1),"---",IF(B33=A$1,1,IF(B33+1=A33,B33+2,B33+1))))</f>
        <v>11</v>
      </c>
      <c r="C34" s="45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-3.46875</v>
      </c>
      <c r="D34" s="70">
        <f>COUNTIF(Расклады!X:AA,A34&amp;"+"&amp;B34)+COUNTIF(Расклады!X:AA,B34&amp;"+"&amp;A34)</f>
        <v>2</v>
      </c>
      <c r="E34" s="73">
        <f>IF(D34=0,0,IF(D34=2,MATCH(C34,{-40000,-6.9999999999,-2.9999999999,3,7,40000},1)/2-0.5,IF(D34=3,MATCH(C34,{-40000,-9.9999999999,-6.9999999999,-2.9999999999,3,7,10,40000},1)/2-0.5,IF(D34=4,MATCH(C34,{-40000,-12.9999999999,-9.9999999999,-6.9999999999,-2.9999999999,3,7,10,13,40000},1)/2-0.5))))</f>
        <v>0.5</v>
      </c>
      <c r="F34" s="72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0</v>
      </c>
    </row>
    <row r="35" spans="1:6" ht="12.75">
      <c r="A35" s="61">
        <f t="shared" si="1"/>
        <v>3</v>
      </c>
      <c r="B35" s="74">
        <f aca="true" t="shared" si="2" ref="B35:B81">IF(B34="---","---",IF(AND(A34=A$1,B34+1=A$1),"---",IF(B34=A$1,1,IF(B34+1=A34,B34+2,B34+1))))</f>
        <v>12</v>
      </c>
      <c r="C35" s="45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-1.28125</v>
      </c>
      <c r="D35" s="70">
        <f>COUNTIF(Расклады!X:AA,A35&amp;"+"&amp;B35)+COUNTIF(Расклады!X:AA,B35&amp;"+"&amp;A35)</f>
        <v>2</v>
      </c>
      <c r="E35" s="73">
        <f>IF(D35=0,0,IF(D35=2,MATCH(C35,{-40000,-6.9999999999,-2.9999999999,3,7,40000},1)/2-0.5,IF(D35=3,MATCH(C35,{-40000,-9.9999999999,-6.9999999999,-2.9999999999,3,7,10,40000},1)/2-0.5,IF(D35=4,MATCH(C35,{-40000,-12.9999999999,-9.9999999999,-6.9999999999,-2.9999999999,3,7,10,13,40000},1)/2-0.5))))</f>
        <v>1</v>
      </c>
      <c r="F35" s="72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2</v>
      </c>
    </row>
    <row r="36" spans="1:6" ht="12.75">
      <c r="A36" s="61">
        <f t="shared" si="1"/>
        <v>4</v>
      </c>
      <c r="B36" s="74">
        <f t="shared" si="2"/>
        <v>1</v>
      </c>
      <c r="C36" s="45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-5.46875</v>
      </c>
      <c r="D36" s="70">
        <f>COUNTIF(Расклады!X:AA,A36&amp;"+"&amp;B36)+COUNTIF(Расклады!X:AA,B36&amp;"+"&amp;A36)</f>
        <v>2</v>
      </c>
      <c r="E36" s="73">
        <f>IF(D36=0,0,IF(D36=2,MATCH(C36,{-40000,-6.9999999999,-2.9999999999,3,7,40000},1)/2-0.5,IF(D36=3,MATCH(C36,{-40000,-9.9999999999,-6.9999999999,-2.9999999999,3,7,10,40000},1)/2-0.5,IF(D36=4,MATCH(C36,{-40000,-12.9999999999,-9.9999999999,-6.9999999999,-2.9999999999,3,7,10,13,40000},1)/2-0.5))))</f>
        <v>0.5</v>
      </c>
      <c r="F36" s="72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0</v>
      </c>
    </row>
    <row r="37" spans="1:6" ht="12.75">
      <c r="A37" s="61">
        <f t="shared" si="1"/>
        <v>4</v>
      </c>
      <c r="B37" s="74">
        <f t="shared" si="2"/>
        <v>2</v>
      </c>
      <c r="C37" s="45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2.9375</v>
      </c>
      <c r="D37" s="70">
        <f>COUNTIF(Расклады!X:AA,A37&amp;"+"&amp;B37)+COUNTIF(Расклады!X:AA,B37&amp;"+"&amp;A37)</f>
        <v>2</v>
      </c>
      <c r="E37" s="73">
        <f>IF(D37=0,0,IF(D37=2,MATCH(C37,{-40000,-6.9999999999,-2.9999999999,3,7,40000},1)/2-0.5,IF(D37=3,MATCH(C37,{-40000,-9.9999999999,-6.9999999999,-2.9999999999,3,7,10,40000},1)/2-0.5,IF(D37=4,MATCH(C37,{-40000,-12.9999999999,-9.9999999999,-6.9999999999,-2.9999999999,3,7,10,13,40000},1)/2-0.5))))</f>
        <v>1</v>
      </c>
      <c r="F37" s="72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2</v>
      </c>
    </row>
    <row r="38" spans="1:6" ht="12.75">
      <c r="A38" s="61">
        <f t="shared" si="1"/>
        <v>4</v>
      </c>
      <c r="B38" s="74">
        <f t="shared" si="2"/>
        <v>3</v>
      </c>
      <c r="C38" s="45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-1.5</v>
      </c>
      <c r="D38" s="70">
        <f>COUNTIF(Расклады!X:AA,A38&amp;"+"&amp;B38)+COUNTIF(Расклады!X:AA,B38&amp;"+"&amp;A38)</f>
        <v>2</v>
      </c>
      <c r="E38" s="73">
        <f>IF(D38=0,0,IF(D38=2,MATCH(C38,{-40000,-6.9999999999,-2.9999999999,3,7,40000},1)/2-0.5,IF(D38=3,MATCH(C38,{-40000,-9.9999999999,-6.9999999999,-2.9999999999,3,7,10,40000},1)/2-0.5,IF(D38=4,MATCH(C38,{-40000,-12.9999999999,-9.9999999999,-6.9999999999,-2.9999999999,3,7,10,13,40000},1)/2-0.5))))</f>
        <v>1</v>
      </c>
      <c r="F38" s="72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2</v>
      </c>
    </row>
    <row r="39" spans="1:6" ht="12.75">
      <c r="A39" s="61">
        <f t="shared" si="1"/>
        <v>4</v>
      </c>
      <c r="B39" s="74">
        <f t="shared" si="2"/>
        <v>5</v>
      </c>
      <c r="C39" s="45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3.21875</v>
      </c>
      <c r="D39" s="70">
        <f>COUNTIF(Расклады!X:AA,A39&amp;"+"&amp;B39)+COUNTIF(Расклады!X:AA,B39&amp;"+"&amp;A39)</f>
        <v>2</v>
      </c>
      <c r="E39" s="73">
        <f>IF(D39=0,0,IF(D39=2,MATCH(C39,{-40000,-6.9999999999,-2.9999999999,3,7,40000},1)/2-0.5,IF(D39=3,MATCH(C39,{-40000,-9.9999999999,-6.9999999999,-2.9999999999,3,7,10,40000},1)/2-0.5,IF(D39=4,MATCH(C39,{-40000,-12.9999999999,-9.9999999999,-6.9999999999,-2.9999999999,3,7,10,13,40000},1)/2-0.5))))</f>
        <v>1.5</v>
      </c>
      <c r="F39" s="72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4</v>
      </c>
    </row>
    <row r="40" spans="1:6" ht="12.75">
      <c r="A40" s="61">
        <f t="shared" si="1"/>
        <v>4</v>
      </c>
      <c r="B40" s="74">
        <f t="shared" si="2"/>
        <v>6</v>
      </c>
      <c r="C40" s="45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0</v>
      </c>
      <c r="D40" s="70">
        <f>COUNTIF(Расклады!X:AA,A40&amp;"+"&amp;B40)+COUNTIF(Расклады!X:AA,B40&amp;"+"&amp;A40)</f>
        <v>0</v>
      </c>
      <c r="E40" s="73">
        <f>IF(D40=0,0,IF(D40=2,MATCH(C40,{-40000,-6.9999999999,-2.9999999999,3,7,40000},1)/2-0.5,IF(D40=3,MATCH(C40,{-40000,-9.9999999999,-6.9999999999,-2.9999999999,3,7,10,40000},1)/2-0.5,IF(D40=4,MATCH(C40,{-40000,-12.9999999999,-9.9999999999,-6.9999999999,-2.9999999999,3,7,10,13,40000},1)/2-0.5))))</f>
        <v>0</v>
      </c>
      <c r="F40" s="72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0</v>
      </c>
    </row>
    <row r="41" spans="1:6" ht="12.75">
      <c r="A41" s="61">
        <f t="shared" si="1"/>
        <v>4</v>
      </c>
      <c r="B41" s="74">
        <f t="shared" si="2"/>
        <v>7</v>
      </c>
      <c r="C41" s="45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10.625</v>
      </c>
      <c r="D41" s="70">
        <f>COUNTIF(Расклады!X:AA,A41&amp;"+"&amp;B41)+COUNTIF(Расклады!X:AA,B41&amp;"+"&amp;A41)</f>
        <v>2</v>
      </c>
      <c r="E41" s="73">
        <f>IF(D41=0,0,IF(D41=2,MATCH(C41,{-40000,-6.9999999999,-2.9999999999,3,7,40000},1)/2-0.5,IF(D41=3,MATCH(C41,{-40000,-9.9999999999,-6.9999999999,-2.9999999999,3,7,10,40000},1)/2-0.5,IF(D41=4,MATCH(C41,{-40000,-12.9999999999,-9.9999999999,-6.9999999999,-2.9999999999,3,7,10,13,40000},1)/2-0.5))))</f>
        <v>2</v>
      </c>
      <c r="F41" s="72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3</v>
      </c>
    </row>
    <row r="42" spans="1:6" ht="12.75">
      <c r="A42" s="61">
        <f t="shared" si="1"/>
        <v>4</v>
      </c>
      <c r="B42" s="74">
        <f t="shared" si="2"/>
        <v>8</v>
      </c>
      <c r="C42" s="45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5.40625</v>
      </c>
      <c r="D42" s="70">
        <f>COUNTIF(Расклады!X:AA,A42&amp;"+"&amp;B42)+COUNTIF(Расклады!X:AA,B42&amp;"+"&amp;A42)</f>
        <v>2</v>
      </c>
      <c r="E42" s="73">
        <f>IF(D42=0,0,IF(D42=2,MATCH(C42,{-40000,-6.9999999999,-2.9999999999,3,7,40000},1)/2-0.5,IF(D42=3,MATCH(C42,{-40000,-9.9999999999,-6.9999999999,-2.9999999999,3,7,10,40000},1)/2-0.5,IF(D42=4,MATCH(C42,{-40000,-12.9999999999,-9.9999999999,-6.9999999999,-2.9999999999,3,7,10,13,40000},1)/2-0.5))))</f>
        <v>1.5</v>
      </c>
      <c r="F42" s="72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3</v>
      </c>
    </row>
    <row r="43" spans="1:6" ht="12.75">
      <c r="A43" s="61">
        <f t="shared" si="1"/>
        <v>4</v>
      </c>
      <c r="B43" s="74">
        <f t="shared" si="2"/>
        <v>9</v>
      </c>
      <c r="C43" s="45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7.90625</v>
      </c>
      <c r="D43" s="70">
        <f>COUNTIF(Расклады!X:AA,A43&amp;"+"&amp;B43)+COUNTIF(Расклады!X:AA,B43&amp;"+"&amp;A43)</f>
        <v>2</v>
      </c>
      <c r="E43" s="73">
        <f>IF(D43=0,0,IF(D43=2,MATCH(C43,{-40000,-6.9999999999,-2.9999999999,3,7,40000},1)/2-0.5,IF(D43=3,MATCH(C43,{-40000,-9.9999999999,-6.9999999999,-2.9999999999,3,7,10,40000},1)/2-0.5,IF(D43=4,MATCH(C43,{-40000,-12.9999999999,-9.9999999999,-6.9999999999,-2.9999999999,3,7,10,13,40000},1)/2-0.5))))</f>
        <v>2</v>
      </c>
      <c r="F43" s="72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2</v>
      </c>
    </row>
    <row r="44" spans="1:6" ht="12.75">
      <c r="A44" s="61">
        <f t="shared" si="1"/>
        <v>4</v>
      </c>
      <c r="B44" s="74">
        <f t="shared" si="2"/>
        <v>10</v>
      </c>
      <c r="C44" s="45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-0.59375</v>
      </c>
      <c r="D44" s="70">
        <f>COUNTIF(Расклады!X:AA,A44&amp;"+"&amp;B44)+COUNTIF(Расклады!X:AA,B44&amp;"+"&amp;A44)</f>
        <v>2</v>
      </c>
      <c r="E44" s="73">
        <f>IF(D44=0,0,IF(D44=2,MATCH(C44,{-40000,-6.9999999999,-2.9999999999,3,7,40000},1)/2-0.5,IF(D44=3,MATCH(C44,{-40000,-9.9999999999,-6.9999999999,-2.9999999999,3,7,10,40000},1)/2-0.5,IF(D44=4,MATCH(C44,{-40000,-12.9999999999,-9.9999999999,-6.9999999999,-2.9999999999,3,7,10,13,40000},1)/2-0.5))))</f>
        <v>1</v>
      </c>
      <c r="F44" s="72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1</v>
      </c>
    </row>
    <row r="45" spans="1:6" ht="12.75">
      <c r="A45" s="61">
        <f t="shared" si="1"/>
        <v>4</v>
      </c>
      <c r="B45" s="74">
        <f t="shared" si="2"/>
        <v>11</v>
      </c>
      <c r="C45" s="45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-5.09375</v>
      </c>
      <c r="D45" s="70">
        <f>COUNTIF(Расклады!X:AA,A45&amp;"+"&amp;B45)+COUNTIF(Расклады!X:AA,B45&amp;"+"&amp;A45)</f>
        <v>2</v>
      </c>
      <c r="E45" s="73">
        <f>IF(D45=0,0,IF(D45=2,MATCH(C45,{-40000,-6.9999999999,-2.9999999999,3,7,40000},1)/2-0.5,IF(D45=3,MATCH(C45,{-40000,-9.9999999999,-6.9999999999,-2.9999999999,3,7,10,40000},1)/2-0.5,IF(D45=4,MATCH(C45,{-40000,-12.9999999999,-9.9999999999,-6.9999999999,-2.9999999999,3,7,10,13,40000},1)/2-0.5))))</f>
        <v>0.5</v>
      </c>
      <c r="F45" s="72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2</v>
      </c>
    </row>
    <row r="46" spans="1:6" ht="12.75">
      <c r="A46" s="61">
        <f t="shared" si="1"/>
        <v>4</v>
      </c>
      <c r="B46" s="74">
        <f t="shared" si="2"/>
        <v>12</v>
      </c>
      <c r="C46" s="45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-12.21875</v>
      </c>
      <c r="D46" s="70">
        <f>COUNTIF(Расклады!X:AA,A46&amp;"+"&amp;B46)+COUNTIF(Расклады!X:AA,B46&amp;"+"&amp;A46)</f>
        <v>2</v>
      </c>
      <c r="E46" s="73">
        <f>IF(D46=0,0,IF(D46=2,MATCH(C46,{-40000,-6.9999999999,-2.9999999999,3,7,40000},1)/2-0.5,IF(D46=3,MATCH(C46,{-40000,-9.9999999999,-6.9999999999,-2.9999999999,3,7,10,40000},1)/2-0.5,IF(D46=4,MATCH(C46,{-40000,-12.9999999999,-9.9999999999,-6.9999999999,-2.9999999999,3,7,10,13,40000},1)/2-0.5))))</f>
        <v>0</v>
      </c>
      <c r="F46" s="72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0</v>
      </c>
    </row>
    <row r="47" spans="1:6" ht="12.75">
      <c r="A47" s="61">
        <f t="shared" si="1"/>
        <v>5</v>
      </c>
      <c r="B47" s="74">
        <f t="shared" si="2"/>
        <v>1</v>
      </c>
      <c r="C47" s="45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0</v>
      </c>
      <c r="D47" s="70">
        <f>COUNTIF(Расклады!X:AA,A47&amp;"+"&amp;B47)+COUNTIF(Расклады!X:AA,B47&amp;"+"&amp;A47)</f>
        <v>0</v>
      </c>
      <c r="E47" s="73">
        <f>IF(D47=0,0,IF(D47=2,MATCH(C47,{-40000,-6.9999999999,-2.9999999999,3,7,40000},1)/2-0.5,IF(D47=3,MATCH(C47,{-40000,-9.9999999999,-6.9999999999,-2.9999999999,3,7,10,40000},1)/2-0.5,IF(D47=4,MATCH(C47,{-40000,-12.9999999999,-9.9999999999,-6.9999999999,-2.9999999999,3,7,10,13,40000},1)/2-0.5))))</f>
        <v>0</v>
      </c>
      <c r="F47" s="72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0</v>
      </c>
    </row>
    <row r="48" spans="1:6" ht="12.75">
      <c r="A48" s="61">
        <f t="shared" si="1"/>
        <v>5</v>
      </c>
      <c r="B48" s="74">
        <f t="shared" si="2"/>
        <v>2</v>
      </c>
      <c r="C48" s="45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-13.3125</v>
      </c>
      <c r="D48" s="70">
        <f>COUNTIF(Расклады!X:AA,A48&amp;"+"&amp;B48)+COUNTIF(Расклады!X:AA,B48&amp;"+"&amp;A48)</f>
        <v>2</v>
      </c>
      <c r="E48" s="73">
        <f>IF(D48=0,0,IF(D48=2,MATCH(C48,{-40000,-6.9999999999,-2.9999999999,3,7,40000},1)/2-0.5,IF(D48=3,MATCH(C48,{-40000,-9.9999999999,-6.9999999999,-2.9999999999,3,7,10,40000},1)/2-0.5,IF(D48=4,MATCH(C48,{-40000,-12.9999999999,-9.9999999999,-6.9999999999,-2.9999999999,3,7,10,13,40000},1)/2-0.5))))</f>
        <v>0</v>
      </c>
      <c r="F48" s="72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0</v>
      </c>
    </row>
    <row r="49" spans="1:6" ht="12.75">
      <c r="A49" s="61">
        <f t="shared" si="1"/>
        <v>5</v>
      </c>
      <c r="B49" s="74">
        <f t="shared" si="2"/>
        <v>3</v>
      </c>
      <c r="C49" s="45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5.46875</v>
      </c>
      <c r="D49" s="70">
        <f>COUNTIF(Расклады!X:AA,A49&amp;"+"&amp;B49)+COUNTIF(Расклады!X:AA,B49&amp;"+"&amp;A49)</f>
        <v>2</v>
      </c>
      <c r="E49" s="73">
        <f>IF(D49=0,0,IF(D49=2,MATCH(C49,{-40000,-6.9999999999,-2.9999999999,3,7,40000},1)/2-0.5,IF(D49=3,MATCH(C49,{-40000,-9.9999999999,-6.9999999999,-2.9999999999,3,7,10,40000},1)/2-0.5,IF(D49=4,MATCH(C49,{-40000,-12.9999999999,-9.9999999999,-6.9999999999,-2.9999999999,3,7,10,13,40000},1)/2-0.5))))</f>
        <v>1.5</v>
      </c>
      <c r="F49" s="72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2</v>
      </c>
    </row>
    <row r="50" spans="1:6" ht="12.75">
      <c r="A50" s="61">
        <f t="shared" si="1"/>
        <v>5</v>
      </c>
      <c r="B50" s="74">
        <f t="shared" si="2"/>
        <v>4</v>
      </c>
      <c r="C50" s="45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-3.21875</v>
      </c>
      <c r="D50" s="70">
        <f>COUNTIF(Расклады!X:AA,A50&amp;"+"&amp;B50)+COUNTIF(Расклады!X:AA,B50&amp;"+"&amp;A50)</f>
        <v>2</v>
      </c>
      <c r="E50" s="73">
        <f>IF(D50=0,0,IF(D50=2,MATCH(C50,{-40000,-6.9999999999,-2.9999999999,3,7,40000},1)/2-0.5,IF(D50=3,MATCH(C50,{-40000,-9.9999999999,-6.9999999999,-2.9999999999,3,7,10,40000},1)/2-0.5,IF(D50=4,MATCH(C50,{-40000,-12.9999999999,-9.9999999999,-6.9999999999,-2.9999999999,3,7,10,13,40000},1)/2-0.5))))</f>
        <v>0.5</v>
      </c>
      <c r="F50" s="72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0</v>
      </c>
    </row>
    <row r="51" spans="1:6" ht="12.75">
      <c r="A51" s="61">
        <f t="shared" si="1"/>
        <v>5</v>
      </c>
      <c r="B51" s="74">
        <f t="shared" si="2"/>
        <v>6</v>
      </c>
      <c r="C51" s="45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-3.3125</v>
      </c>
      <c r="D51" s="70">
        <f>COUNTIF(Расклады!X:AA,A51&amp;"+"&amp;B51)+COUNTIF(Расклады!X:AA,B51&amp;"+"&amp;A51)</f>
        <v>2</v>
      </c>
      <c r="E51" s="73">
        <f>IF(D51=0,0,IF(D51=2,MATCH(C51,{-40000,-6.9999999999,-2.9999999999,3,7,40000},1)/2-0.5,IF(D51=3,MATCH(C51,{-40000,-9.9999999999,-6.9999999999,-2.9999999999,3,7,10,40000},1)/2-0.5,IF(D51=4,MATCH(C51,{-40000,-12.9999999999,-9.9999999999,-6.9999999999,-2.9999999999,3,7,10,13,40000},1)/2-0.5))))</f>
        <v>0.5</v>
      </c>
      <c r="F51" s="72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0</v>
      </c>
    </row>
    <row r="52" spans="1:6" ht="12.75">
      <c r="A52" s="61">
        <f t="shared" si="1"/>
        <v>5</v>
      </c>
      <c r="B52" s="74">
        <f t="shared" si="2"/>
        <v>7</v>
      </c>
      <c r="C52" s="45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8.90625</v>
      </c>
      <c r="D52" s="70">
        <f>COUNTIF(Расклады!X:AA,A52&amp;"+"&amp;B52)+COUNTIF(Расклады!X:AA,B52&amp;"+"&amp;A52)</f>
        <v>2</v>
      </c>
      <c r="E52" s="73">
        <f>IF(D52=0,0,IF(D52=2,MATCH(C52,{-40000,-6.9999999999,-2.9999999999,3,7,40000},1)/2-0.5,IF(D52=3,MATCH(C52,{-40000,-9.9999999999,-6.9999999999,-2.9999999999,3,7,10,40000},1)/2-0.5,IF(D52=4,MATCH(C52,{-40000,-12.9999999999,-9.9999999999,-6.9999999999,-2.9999999999,3,7,10,13,40000},1)/2-0.5))))</f>
        <v>2</v>
      </c>
      <c r="F52" s="72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4</v>
      </c>
    </row>
    <row r="53" spans="1:6" ht="12.75">
      <c r="A53" s="61">
        <f t="shared" si="1"/>
        <v>5</v>
      </c>
      <c r="B53" s="74">
        <f t="shared" si="2"/>
        <v>8</v>
      </c>
      <c r="C53" s="45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-1.5</v>
      </c>
      <c r="D53" s="70">
        <f>COUNTIF(Расклады!X:AA,A53&amp;"+"&amp;B53)+COUNTIF(Расклады!X:AA,B53&amp;"+"&amp;A53)</f>
        <v>2</v>
      </c>
      <c r="E53" s="73">
        <f>IF(D53=0,0,IF(D53=2,MATCH(C53,{-40000,-6.9999999999,-2.9999999999,3,7,40000},1)/2-0.5,IF(D53=3,MATCH(C53,{-40000,-9.9999999999,-6.9999999999,-2.9999999999,3,7,10,40000},1)/2-0.5,IF(D53=4,MATCH(C53,{-40000,-12.9999999999,-9.9999999999,-6.9999999999,-2.9999999999,3,7,10,13,40000},1)/2-0.5))))</f>
        <v>1</v>
      </c>
      <c r="F53" s="72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2</v>
      </c>
    </row>
    <row r="54" spans="1:6" ht="12.75">
      <c r="A54" s="61">
        <f t="shared" si="1"/>
        <v>5</v>
      </c>
      <c r="B54" s="74">
        <f t="shared" si="2"/>
        <v>9</v>
      </c>
      <c r="C54" s="45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-0.6875</v>
      </c>
      <c r="D54" s="70">
        <f>COUNTIF(Расклады!X:AA,A54&amp;"+"&amp;B54)+COUNTIF(Расклады!X:AA,B54&amp;"+"&amp;A54)</f>
        <v>2</v>
      </c>
      <c r="E54" s="73">
        <f>IF(D54=0,0,IF(D54=2,MATCH(C54,{-40000,-6.9999999999,-2.9999999999,3,7,40000},1)/2-0.5,IF(D54=3,MATCH(C54,{-40000,-9.9999999999,-6.9999999999,-2.9999999999,3,7,10,40000},1)/2-0.5,IF(D54=4,MATCH(C54,{-40000,-12.9999999999,-9.9999999999,-6.9999999999,-2.9999999999,3,7,10,13,40000},1)/2-0.5))))</f>
        <v>1</v>
      </c>
      <c r="F54" s="72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2</v>
      </c>
    </row>
    <row r="55" spans="1:6" ht="12.75">
      <c r="A55" s="61">
        <f t="shared" si="1"/>
        <v>5</v>
      </c>
      <c r="B55" s="74">
        <f t="shared" si="2"/>
        <v>10</v>
      </c>
      <c r="C55" s="45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13.4375</v>
      </c>
      <c r="D55" s="70">
        <f>COUNTIF(Расклады!X:AA,A55&amp;"+"&amp;B55)+COUNTIF(Расклады!X:AA,B55&amp;"+"&amp;A55)</f>
        <v>2</v>
      </c>
      <c r="E55" s="73">
        <f>IF(D55=0,0,IF(D55=2,MATCH(C55,{-40000,-6.9999999999,-2.9999999999,3,7,40000},1)/2-0.5,IF(D55=3,MATCH(C55,{-40000,-9.9999999999,-6.9999999999,-2.9999999999,3,7,10,40000},1)/2-0.5,IF(D55=4,MATCH(C55,{-40000,-12.9999999999,-9.9999999999,-6.9999999999,-2.9999999999,3,7,10,13,40000},1)/2-0.5))))</f>
        <v>2</v>
      </c>
      <c r="F55" s="72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4</v>
      </c>
    </row>
    <row r="56" spans="1:6" ht="12.75">
      <c r="A56" s="61">
        <f t="shared" si="1"/>
        <v>5</v>
      </c>
      <c r="B56" s="74">
        <f t="shared" si="2"/>
        <v>11</v>
      </c>
      <c r="C56" s="45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5.40625</v>
      </c>
      <c r="D56" s="70">
        <f>COUNTIF(Расклады!X:AA,A56&amp;"+"&amp;B56)+COUNTIF(Расклады!X:AA,B56&amp;"+"&amp;A56)</f>
        <v>2</v>
      </c>
      <c r="E56" s="73">
        <f>IF(D56=0,0,IF(D56=2,MATCH(C56,{-40000,-6.9999999999,-2.9999999999,3,7,40000},1)/2-0.5,IF(D56=3,MATCH(C56,{-40000,-9.9999999999,-6.9999999999,-2.9999999999,3,7,10,40000},1)/2-0.5,IF(D56=4,MATCH(C56,{-40000,-12.9999999999,-9.9999999999,-6.9999999999,-2.9999999999,3,7,10,13,40000},1)/2-0.5))))</f>
        <v>1.5</v>
      </c>
      <c r="F56" s="72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3</v>
      </c>
    </row>
    <row r="57" spans="1:6" ht="12.75">
      <c r="A57" s="61">
        <f t="shared" si="1"/>
        <v>5</v>
      </c>
      <c r="B57" s="74">
        <f t="shared" si="2"/>
        <v>12</v>
      </c>
      <c r="C57" s="45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5.1875</v>
      </c>
      <c r="D57" s="70">
        <f>COUNTIF(Расклады!X:AA,A57&amp;"+"&amp;B57)+COUNTIF(Расклады!X:AA,B57&amp;"+"&amp;A57)</f>
        <v>2</v>
      </c>
      <c r="E57" s="73">
        <f>IF(D57=0,0,IF(D57=2,MATCH(C57,{-40000,-6.9999999999,-2.9999999999,3,7,40000},1)/2-0.5,IF(D57=3,MATCH(C57,{-40000,-9.9999999999,-6.9999999999,-2.9999999999,3,7,10,40000},1)/2-0.5,IF(D57=4,MATCH(C57,{-40000,-12.9999999999,-9.9999999999,-6.9999999999,-2.9999999999,3,7,10,13,40000},1)/2-0.5))))</f>
        <v>1.5</v>
      </c>
      <c r="F57" s="72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4</v>
      </c>
    </row>
    <row r="58" spans="1:6" ht="12.75">
      <c r="A58" s="61">
        <f t="shared" si="1"/>
        <v>6</v>
      </c>
      <c r="B58" s="74">
        <f t="shared" si="2"/>
        <v>1</v>
      </c>
      <c r="C58" s="45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-3.75</v>
      </c>
      <c r="D58" s="70">
        <f>COUNTIF(Расклады!X:AA,A58&amp;"+"&amp;B58)+COUNTIF(Расклады!X:AA,B58&amp;"+"&amp;A58)</f>
        <v>2</v>
      </c>
      <c r="E58" s="73">
        <f>IF(D58=0,0,IF(D58=2,MATCH(C58,{-40000,-6.9999999999,-2.9999999999,3,7,40000},1)/2-0.5,IF(D58=3,MATCH(C58,{-40000,-9.9999999999,-6.9999999999,-2.9999999999,3,7,10,40000},1)/2-0.5,IF(D58=4,MATCH(C58,{-40000,-12.9999999999,-9.9999999999,-6.9999999999,-2.9999999999,3,7,10,13,40000},1)/2-0.5))))</f>
        <v>0.5</v>
      </c>
      <c r="F58" s="72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0</v>
      </c>
    </row>
    <row r="59" spans="1:6" ht="12.75">
      <c r="A59" s="61">
        <f t="shared" si="1"/>
        <v>6</v>
      </c>
      <c r="B59" s="74">
        <f t="shared" si="2"/>
        <v>2</v>
      </c>
      <c r="C59" s="45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12.53125</v>
      </c>
      <c r="D59" s="70">
        <f>COUNTIF(Расклады!X:AA,A59&amp;"+"&amp;B59)+COUNTIF(Расклады!X:AA,B59&amp;"+"&amp;A59)</f>
        <v>2</v>
      </c>
      <c r="E59" s="73">
        <f>IF(D59=0,0,IF(D59=2,MATCH(C59,{-40000,-6.9999999999,-2.9999999999,3,7,40000},1)/2-0.5,IF(D59=3,MATCH(C59,{-40000,-9.9999999999,-6.9999999999,-2.9999999999,3,7,10,40000},1)/2-0.5,IF(D59=4,MATCH(C59,{-40000,-12.9999999999,-9.9999999999,-6.9999999999,-2.9999999999,3,7,10,13,40000},1)/2-0.5))))</f>
        <v>2</v>
      </c>
      <c r="F59" s="72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4</v>
      </c>
    </row>
    <row r="60" spans="1:6" ht="12.75">
      <c r="A60" s="61">
        <f t="shared" si="1"/>
        <v>6</v>
      </c>
      <c r="B60" s="74">
        <f t="shared" si="2"/>
        <v>3</v>
      </c>
      <c r="C60" s="45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-19.84375</v>
      </c>
      <c r="D60" s="70">
        <f>COUNTIF(Расклады!X:AA,A60&amp;"+"&amp;B60)+COUNTIF(Расклады!X:AA,B60&amp;"+"&amp;A60)</f>
        <v>2</v>
      </c>
      <c r="E60" s="73">
        <f>IF(D60=0,0,IF(D60=2,MATCH(C60,{-40000,-6.9999999999,-2.9999999999,3,7,40000},1)/2-0.5,IF(D60=3,MATCH(C60,{-40000,-9.9999999999,-6.9999999999,-2.9999999999,3,7,10,40000},1)/2-0.5,IF(D60=4,MATCH(C60,{-40000,-12.9999999999,-9.9999999999,-6.9999999999,-2.9999999999,3,7,10,13,40000},1)/2-0.5))))</f>
        <v>0</v>
      </c>
      <c r="F60" s="72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0</v>
      </c>
    </row>
    <row r="61" spans="1:6" ht="12.75">
      <c r="A61" s="61">
        <f t="shared" si="1"/>
        <v>6</v>
      </c>
      <c r="B61" s="74">
        <f t="shared" si="2"/>
        <v>4</v>
      </c>
      <c r="C61" s="45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0</v>
      </c>
      <c r="D61" s="70">
        <f>COUNTIF(Расклады!X:AA,A61&amp;"+"&amp;B61)+COUNTIF(Расклады!X:AA,B61&amp;"+"&amp;A61)</f>
        <v>0</v>
      </c>
      <c r="E61" s="73">
        <f>IF(D61=0,0,IF(D61=2,MATCH(C61,{-40000,-6.9999999999,-2.9999999999,3,7,40000},1)/2-0.5,IF(D61=3,MATCH(C61,{-40000,-9.9999999999,-6.9999999999,-2.9999999999,3,7,10,40000},1)/2-0.5,IF(D61=4,MATCH(C61,{-40000,-12.9999999999,-9.9999999999,-6.9999999999,-2.9999999999,3,7,10,13,40000},1)/2-0.5))))</f>
        <v>0</v>
      </c>
      <c r="F61" s="72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0</v>
      </c>
    </row>
    <row r="62" spans="1:6" ht="12.75">
      <c r="A62" s="61">
        <f t="shared" si="1"/>
        <v>6</v>
      </c>
      <c r="B62" s="74">
        <f t="shared" si="2"/>
        <v>5</v>
      </c>
      <c r="C62" s="45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3.3125</v>
      </c>
      <c r="D62" s="70">
        <f>COUNTIF(Расклады!X:AA,A62&amp;"+"&amp;B62)+COUNTIF(Расклады!X:AA,B62&amp;"+"&amp;A62)</f>
        <v>2</v>
      </c>
      <c r="E62" s="73">
        <f>IF(D62=0,0,IF(D62=2,MATCH(C62,{-40000,-6.9999999999,-2.9999999999,3,7,40000},1)/2-0.5,IF(D62=3,MATCH(C62,{-40000,-9.9999999999,-6.9999999999,-2.9999999999,3,7,10,40000},1)/2-0.5,IF(D62=4,MATCH(C62,{-40000,-12.9999999999,-9.9999999999,-6.9999999999,-2.9999999999,3,7,10,13,40000},1)/2-0.5))))</f>
        <v>1.5</v>
      </c>
      <c r="F62" s="72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4</v>
      </c>
    </row>
    <row r="63" spans="1:6" ht="12.75">
      <c r="A63" s="61">
        <f t="shared" si="1"/>
        <v>6</v>
      </c>
      <c r="B63" s="74">
        <f t="shared" si="2"/>
        <v>7</v>
      </c>
      <c r="C63" s="45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14.40625</v>
      </c>
      <c r="D63" s="70">
        <f>COUNTIF(Расклады!X:AA,A63&amp;"+"&amp;B63)+COUNTIF(Расклады!X:AA,B63&amp;"+"&amp;A63)</f>
        <v>2</v>
      </c>
      <c r="E63" s="73">
        <f>IF(D63=0,0,IF(D63=2,MATCH(C63,{-40000,-6.9999999999,-2.9999999999,3,7,40000},1)/2-0.5,IF(D63=3,MATCH(C63,{-40000,-9.9999999999,-6.9999999999,-2.9999999999,3,7,10,40000},1)/2-0.5,IF(D63=4,MATCH(C63,{-40000,-12.9999999999,-9.9999999999,-6.9999999999,-2.9999999999,3,7,10,13,40000},1)/2-0.5))))</f>
        <v>2</v>
      </c>
      <c r="F63" s="72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4</v>
      </c>
    </row>
    <row r="64" spans="1:6" ht="12.75">
      <c r="A64" s="61">
        <f t="shared" si="1"/>
        <v>6</v>
      </c>
      <c r="B64" s="74">
        <f t="shared" si="2"/>
        <v>8</v>
      </c>
      <c r="C64" s="45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0.625</v>
      </c>
      <c r="D64" s="70">
        <f>COUNTIF(Расклады!X:AA,A64&amp;"+"&amp;B64)+COUNTIF(Расклады!X:AA,B64&amp;"+"&amp;A64)</f>
        <v>2</v>
      </c>
      <c r="E64" s="73">
        <f>IF(D64=0,0,IF(D64=2,MATCH(C64,{-40000,-6.9999999999,-2.9999999999,3,7,40000},1)/2-0.5,IF(D64=3,MATCH(C64,{-40000,-9.9999999999,-6.9999999999,-2.9999999999,3,7,10,40000},1)/2-0.5,IF(D64=4,MATCH(C64,{-40000,-12.9999999999,-9.9999999999,-6.9999999999,-2.9999999999,3,7,10,13,40000},1)/2-0.5))))</f>
        <v>1</v>
      </c>
      <c r="F64" s="72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3</v>
      </c>
    </row>
    <row r="65" spans="1:6" ht="12.75">
      <c r="A65" s="61">
        <f t="shared" si="1"/>
        <v>6</v>
      </c>
      <c r="B65" s="74">
        <f t="shared" si="2"/>
        <v>9</v>
      </c>
      <c r="C65" s="45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-11.25</v>
      </c>
      <c r="D65" s="70">
        <f>COUNTIF(Расклады!X:AA,A65&amp;"+"&amp;B65)+COUNTIF(Расклады!X:AA,B65&amp;"+"&amp;A65)</f>
        <v>2</v>
      </c>
      <c r="E65" s="73">
        <f>IF(D65=0,0,IF(D65=2,MATCH(C65,{-40000,-6.9999999999,-2.9999999999,3,7,40000},1)/2-0.5,IF(D65=3,MATCH(C65,{-40000,-9.9999999999,-6.9999999999,-2.9999999999,3,7,10,40000},1)/2-0.5,IF(D65=4,MATCH(C65,{-40000,-12.9999999999,-9.9999999999,-6.9999999999,-2.9999999999,3,7,10,13,40000},1)/2-0.5))))</f>
        <v>0</v>
      </c>
      <c r="F65" s="72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0</v>
      </c>
    </row>
    <row r="66" spans="1:6" ht="12.75">
      <c r="A66" s="61">
        <f t="shared" si="1"/>
        <v>6</v>
      </c>
      <c r="B66" s="74">
        <f t="shared" si="2"/>
        <v>10</v>
      </c>
      <c r="C66" s="45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-1.6875</v>
      </c>
      <c r="D66" s="70">
        <f>COUNTIF(Расклады!X:AA,A66&amp;"+"&amp;B66)+COUNTIF(Расклады!X:AA,B66&amp;"+"&amp;A66)</f>
        <v>2</v>
      </c>
      <c r="E66" s="73">
        <f>IF(D66=0,0,IF(D66=2,MATCH(C66,{-40000,-6.9999999999,-2.9999999999,3,7,40000},1)/2-0.5,IF(D66=3,MATCH(C66,{-40000,-9.9999999999,-6.9999999999,-2.9999999999,3,7,10,40000},1)/2-0.5,IF(D66=4,MATCH(C66,{-40000,-12.9999999999,-9.9999999999,-6.9999999999,-2.9999999999,3,7,10,13,40000},1)/2-0.5))))</f>
        <v>1</v>
      </c>
      <c r="F66" s="72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2</v>
      </c>
    </row>
    <row r="67" spans="1:6" ht="12.75">
      <c r="A67" s="61">
        <f t="shared" si="1"/>
        <v>6</v>
      </c>
      <c r="B67" s="74">
        <f t="shared" si="2"/>
        <v>11</v>
      </c>
      <c r="C67" s="45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-10.53125</v>
      </c>
      <c r="D67" s="70">
        <f>COUNTIF(Расклады!X:AA,A67&amp;"+"&amp;B67)+COUNTIF(Расклады!X:AA,B67&amp;"+"&amp;A67)</f>
        <v>2</v>
      </c>
      <c r="E67" s="73">
        <f>IF(D67=0,0,IF(D67=2,MATCH(C67,{-40000,-6.9999999999,-2.9999999999,3,7,40000},1)/2-0.5,IF(D67=3,MATCH(C67,{-40000,-9.9999999999,-6.9999999999,-2.9999999999,3,7,10,40000},1)/2-0.5,IF(D67=4,MATCH(C67,{-40000,-12.9999999999,-9.9999999999,-6.9999999999,-2.9999999999,3,7,10,13,40000},1)/2-0.5))))</f>
        <v>0</v>
      </c>
      <c r="F67" s="72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2</v>
      </c>
    </row>
    <row r="68" spans="1:6" ht="12.75">
      <c r="A68" s="61">
        <f t="shared" si="1"/>
        <v>6</v>
      </c>
      <c r="B68" s="74">
        <f t="shared" si="2"/>
        <v>12</v>
      </c>
      <c r="C68" s="45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-9.65625</v>
      </c>
      <c r="D68" s="70">
        <f>COUNTIF(Расклады!X:AA,A68&amp;"+"&amp;B68)+COUNTIF(Расклады!X:AA,B68&amp;"+"&amp;A68)</f>
        <v>2</v>
      </c>
      <c r="E68" s="73">
        <f>IF(D68=0,0,IF(D68=2,MATCH(C68,{-40000,-6.9999999999,-2.9999999999,3,7,40000},1)/2-0.5,IF(D68=3,MATCH(C68,{-40000,-9.9999999999,-6.9999999999,-2.9999999999,3,7,10,40000},1)/2-0.5,IF(D68=4,MATCH(C68,{-40000,-12.9999999999,-9.9999999999,-6.9999999999,-2.9999999999,3,7,10,13,40000},1)/2-0.5))))</f>
        <v>0</v>
      </c>
      <c r="F68" s="72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0</v>
      </c>
    </row>
    <row r="69" spans="1:6" ht="12.75">
      <c r="A69" s="61">
        <f aca="true" t="shared" si="3" ref="A69:A81">IF(B69=1,A68+1,IF(B69="---","---",A68))</f>
        <v>7</v>
      </c>
      <c r="B69" s="74">
        <f t="shared" si="2"/>
        <v>1</v>
      </c>
      <c r="C69" s="45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-7.53125</v>
      </c>
      <c r="D69" s="70">
        <f>COUNTIF(Расклады!X:AA,A69&amp;"+"&amp;B69)+COUNTIF(Расклады!X:AA,B69&amp;"+"&amp;A69)</f>
        <v>2</v>
      </c>
      <c r="E69" s="73">
        <f>IF(D69=0,0,IF(D69=2,MATCH(C69,{-40000,-6.9999999999,-2.9999999999,3,7,40000},1)/2-0.5,IF(D69=3,MATCH(C69,{-40000,-9.9999999999,-6.9999999999,-2.9999999999,3,7,10,40000},1)/2-0.5,IF(D69=4,MATCH(C69,{-40000,-12.9999999999,-9.9999999999,-6.9999999999,-2.9999999999,3,7,10,13,40000},1)/2-0.5))))</f>
        <v>0</v>
      </c>
      <c r="F69" s="72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2</v>
      </c>
    </row>
    <row r="70" spans="1:6" ht="12.75">
      <c r="A70" s="61">
        <f t="shared" si="3"/>
        <v>7</v>
      </c>
      <c r="B70" s="74">
        <f t="shared" si="2"/>
        <v>2</v>
      </c>
      <c r="C70" s="45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-12.71875</v>
      </c>
      <c r="D70" s="70">
        <f>COUNTIF(Расклады!X:AA,A70&amp;"+"&amp;B70)+COUNTIF(Расклады!X:AA,B70&amp;"+"&amp;A70)</f>
        <v>2</v>
      </c>
      <c r="E70" s="73">
        <f>IF(D70=0,0,IF(D70=2,MATCH(C70,{-40000,-6.9999999999,-2.9999999999,3,7,40000},1)/2-0.5,IF(D70=3,MATCH(C70,{-40000,-9.9999999999,-6.9999999999,-2.9999999999,3,7,10,40000},1)/2-0.5,IF(D70=4,MATCH(C70,{-40000,-12.9999999999,-9.9999999999,-6.9999999999,-2.9999999999,3,7,10,13,40000},1)/2-0.5))))</f>
        <v>0</v>
      </c>
      <c r="F70" s="72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0</v>
      </c>
    </row>
    <row r="71" spans="1:6" ht="12.75">
      <c r="A71" s="61">
        <f t="shared" si="3"/>
        <v>7</v>
      </c>
      <c r="B71" s="74">
        <f t="shared" si="2"/>
        <v>3</v>
      </c>
      <c r="C71" s="45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1.40625</v>
      </c>
      <c r="D71" s="70">
        <f>COUNTIF(Расклады!X:AA,A71&amp;"+"&amp;B71)+COUNTIF(Расклады!X:AA,B71&amp;"+"&amp;A71)</f>
        <v>2</v>
      </c>
      <c r="E71" s="73">
        <f>IF(D71=0,0,IF(D71=2,MATCH(C71,{-40000,-6.9999999999,-2.9999999999,3,7,40000},1)/2-0.5,IF(D71=3,MATCH(C71,{-40000,-9.9999999999,-6.9999999999,-2.9999999999,3,7,10,40000},1)/2-0.5,IF(D71=4,MATCH(C71,{-40000,-12.9999999999,-9.9999999999,-6.9999999999,-2.9999999999,3,7,10,13,40000},1)/2-0.5))))</f>
        <v>1</v>
      </c>
      <c r="F71" s="72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2</v>
      </c>
    </row>
    <row r="72" spans="1:6" ht="12.75">
      <c r="A72" s="61">
        <f t="shared" si="3"/>
        <v>7</v>
      </c>
      <c r="B72" s="74">
        <f t="shared" si="2"/>
        <v>4</v>
      </c>
      <c r="C72" s="45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-10.625</v>
      </c>
      <c r="D72" s="70">
        <f>COUNTIF(Расклады!X:AA,A72&amp;"+"&amp;B72)+COUNTIF(Расклады!X:AA,B72&amp;"+"&amp;A72)</f>
        <v>2</v>
      </c>
      <c r="E72" s="73">
        <f>IF(D72=0,0,IF(D72=2,MATCH(C72,{-40000,-6.9999999999,-2.9999999999,3,7,40000},1)/2-0.5,IF(D72=3,MATCH(C72,{-40000,-9.9999999999,-6.9999999999,-2.9999999999,3,7,10,40000},1)/2-0.5,IF(D72=4,MATCH(C72,{-40000,-12.9999999999,-9.9999999999,-6.9999999999,-2.9999999999,3,7,10,13,40000},1)/2-0.5))))</f>
        <v>0</v>
      </c>
      <c r="F72" s="72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1</v>
      </c>
    </row>
    <row r="73" spans="1:6" ht="12.75">
      <c r="A73" s="61">
        <f t="shared" si="3"/>
        <v>7</v>
      </c>
      <c r="B73" s="74">
        <f t="shared" si="2"/>
        <v>5</v>
      </c>
      <c r="C73" s="45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-8.90625</v>
      </c>
      <c r="D73" s="70">
        <f>COUNTIF(Расклады!X:AA,A73&amp;"+"&amp;B73)+COUNTIF(Расклады!X:AA,B73&amp;"+"&amp;A73)</f>
        <v>2</v>
      </c>
      <c r="E73" s="73">
        <f>IF(D73=0,0,IF(D73=2,MATCH(C73,{-40000,-6.9999999999,-2.9999999999,3,7,40000},1)/2-0.5,IF(D73=3,MATCH(C73,{-40000,-9.9999999999,-6.9999999999,-2.9999999999,3,7,10,40000},1)/2-0.5,IF(D73=4,MATCH(C73,{-40000,-12.9999999999,-9.9999999999,-6.9999999999,-2.9999999999,3,7,10,13,40000},1)/2-0.5))))</f>
        <v>0</v>
      </c>
      <c r="F73" s="72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0</v>
      </c>
    </row>
    <row r="74" spans="1:6" ht="12.75">
      <c r="A74" s="61">
        <f t="shared" si="3"/>
        <v>7</v>
      </c>
      <c r="B74" s="74">
        <f t="shared" si="2"/>
        <v>6</v>
      </c>
      <c r="C74" s="45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-14.40625</v>
      </c>
      <c r="D74" s="70">
        <f>COUNTIF(Расклады!X:AA,A74&amp;"+"&amp;B74)+COUNTIF(Расклады!X:AA,B74&amp;"+"&amp;A74)</f>
        <v>2</v>
      </c>
      <c r="E74" s="73">
        <f>IF(D74=0,0,IF(D74=2,MATCH(C74,{-40000,-6.9999999999,-2.9999999999,3,7,40000},1)/2-0.5,IF(D74=3,MATCH(C74,{-40000,-9.9999999999,-6.9999999999,-2.9999999999,3,7,10,40000},1)/2-0.5,IF(D74=4,MATCH(C74,{-40000,-12.9999999999,-9.9999999999,-6.9999999999,-2.9999999999,3,7,10,13,40000},1)/2-0.5))))</f>
        <v>0</v>
      </c>
      <c r="F74" s="72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0</v>
      </c>
    </row>
    <row r="75" spans="1:6" ht="12.75">
      <c r="A75" s="61">
        <f t="shared" si="3"/>
        <v>7</v>
      </c>
      <c r="B75" s="74">
        <f t="shared" si="2"/>
        <v>8</v>
      </c>
      <c r="C75" s="45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6.40625</v>
      </c>
      <c r="D75" s="70">
        <f>COUNTIF(Расклады!X:AA,A75&amp;"+"&amp;B75)+COUNTIF(Расклады!X:AA,B75&amp;"+"&amp;A75)</f>
        <v>2</v>
      </c>
      <c r="E75" s="73">
        <f>IF(D75=0,0,IF(D75=2,MATCH(C75,{-40000,-6.9999999999,-2.9999999999,3,7,40000},1)/2-0.5,IF(D75=3,MATCH(C75,{-40000,-9.9999999999,-6.9999999999,-2.9999999999,3,7,10,40000},1)/2-0.5,IF(D75=4,MATCH(C75,{-40000,-12.9999999999,-9.9999999999,-6.9999999999,-2.9999999999,3,7,10,13,40000},1)/2-0.5))))</f>
        <v>1.5</v>
      </c>
      <c r="F75" s="72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3</v>
      </c>
    </row>
    <row r="76" spans="1:6" ht="12.75">
      <c r="A76" s="61">
        <f t="shared" si="3"/>
        <v>7</v>
      </c>
      <c r="B76" s="74">
        <f t="shared" si="2"/>
        <v>9</v>
      </c>
      <c r="C76" s="45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-7.40625</v>
      </c>
      <c r="D76" s="70">
        <f>COUNTIF(Расклады!X:AA,A76&amp;"+"&amp;B76)+COUNTIF(Расклады!X:AA,B76&amp;"+"&amp;A76)</f>
        <v>2</v>
      </c>
      <c r="E76" s="73">
        <f>IF(D76=0,0,IF(D76=2,MATCH(C76,{-40000,-6.9999999999,-2.9999999999,3,7,40000},1)/2-0.5,IF(D76=3,MATCH(C76,{-40000,-9.9999999999,-6.9999999999,-2.9999999999,3,7,10,40000},1)/2-0.5,IF(D76=4,MATCH(C76,{-40000,-12.9999999999,-9.9999999999,-6.9999999999,-2.9999999999,3,7,10,13,40000},1)/2-0.5))))</f>
        <v>0</v>
      </c>
      <c r="F76" s="72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0</v>
      </c>
    </row>
    <row r="77" spans="1:6" ht="12.75">
      <c r="A77" s="61">
        <f t="shared" si="3"/>
        <v>7</v>
      </c>
      <c r="B77" s="74">
        <f t="shared" si="2"/>
        <v>10</v>
      </c>
      <c r="C77" s="45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0</v>
      </c>
      <c r="D77" s="70">
        <f>COUNTIF(Расклады!X:AA,A77&amp;"+"&amp;B77)+COUNTIF(Расклады!X:AA,B77&amp;"+"&amp;A77)</f>
        <v>0</v>
      </c>
      <c r="E77" s="73">
        <f>IF(D77=0,0,IF(D77=2,MATCH(C77,{-40000,-6.9999999999,-2.9999999999,3,7,40000},1)/2-0.5,IF(D77=3,MATCH(C77,{-40000,-9.9999999999,-6.9999999999,-2.9999999999,3,7,10,40000},1)/2-0.5,IF(D77=4,MATCH(C77,{-40000,-12.9999999999,-9.9999999999,-6.9999999999,-2.9999999999,3,7,10,13,40000},1)/2-0.5))))</f>
        <v>0</v>
      </c>
      <c r="F77" s="72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0</v>
      </c>
    </row>
    <row r="78" spans="1:6" ht="12.75">
      <c r="A78" s="61">
        <f t="shared" si="3"/>
        <v>7</v>
      </c>
      <c r="B78" s="74">
        <f t="shared" si="2"/>
        <v>11</v>
      </c>
      <c r="C78" s="45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0.625</v>
      </c>
      <c r="D78" s="70">
        <f>COUNTIF(Расклады!X:AA,A78&amp;"+"&amp;B78)+COUNTIF(Расклады!X:AA,B78&amp;"+"&amp;A78)</f>
        <v>2</v>
      </c>
      <c r="E78" s="73">
        <f>IF(D78=0,0,IF(D78=2,MATCH(C78,{-40000,-6.9999999999,-2.9999999999,3,7,40000},1)/2-0.5,IF(D78=3,MATCH(C78,{-40000,-9.9999999999,-6.9999999999,-2.9999999999,3,7,10,40000},1)/2-0.5,IF(D78=4,MATCH(C78,{-40000,-12.9999999999,-9.9999999999,-6.9999999999,-2.9999999999,3,7,10,13,40000},1)/2-0.5))))</f>
        <v>1</v>
      </c>
      <c r="F78" s="72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3</v>
      </c>
    </row>
    <row r="79" spans="1:6" ht="12.75">
      <c r="A79" s="61">
        <f t="shared" si="3"/>
        <v>7</v>
      </c>
      <c r="B79" s="74">
        <f t="shared" si="2"/>
        <v>12</v>
      </c>
      <c r="C79" s="45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4.59375</v>
      </c>
      <c r="D79" s="70">
        <f>COUNTIF(Расклады!X:AA,A79&amp;"+"&amp;B79)+COUNTIF(Расклады!X:AA,B79&amp;"+"&amp;A79)</f>
        <v>2</v>
      </c>
      <c r="E79" s="73">
        <f>IF(D79=0,0,IF(D79=2,MATCH(C79,{-40000,-6.9999999999,-2.9999999999,3,7,40000},1)/2-0.5,IF(D79=3,MATCH(C79,{-40000,-9.9999999999,-6.9999999999,-2.9999999999,3,7,10,40000},1)/2-0.5,IF(D79=4,MATCH(C79,{-40000,-12.9999999999,-9.9999999999,-6.9999999999,-2.9999999999,3,7,10,13,40000},1)/2-0.5))))</f>
        <v>1.5</v>
      </c>
      <c r="F79" s="72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2</v>
      </c>
    </row>
    <row r="80" spans="1:6" ht="12.75">
      <c r="A80" s="61">
        <f t="shared" si="3"/>
        <v>8</v>
      </c>
      <c r="B80" s="74">
        <f t="shared" si="2"/>
        <v>1</v>
      </c>
      <c r="C80" s="45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4.09375</v>
      </c>
      <c r="D80" s="70">
        <f>COUNTIF(Расклады!X:AA,A80&amp;"+"&amp;B80)+COUNTIF(Расклады!X:AA,B80&amp;"+"&amp;A80)</f>
        <v>2</v>
      </c>
      <c r="E80" s="73">
        <f>IF(D80=0,0,IF(D80=2,MATCH(C80,{-40000,-6.9999999999,-2.9999999999,3,7,40000},1)/2-0.5,IF(D80=3,MATCH(C80,{-40000,-9.9999999999,-6.9999999999,-2.9999999999,3,7,10,40000},1)/2-0.5,IF(D80=4,MATCH(C80,{-40000,-12.9999999999,-9.9999999999,-6.9999999999,-2.9999999999,3,7,10,13,40000},1)/2-0.5))))</f>
        <v>1.5</v>
      </c>
      <c r="F80" s="72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2</v>
      </c>
    </row>
    <row r="81" spans="1:6" ht="12.75">
      <c r="A81" s="61">
        <f t="shared" si="3"/>
        <v>8</v>
      </c>
      <c r="B81" s="74">
        <f t="shared" si="2"/>
        <v>2</v>
      </c>
      <c r="C81" s="45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2.28125</v>
      </c>
      <c r="D81" s="70">
        <f>COUNTIF(Расклады!X:AA,A81&amp;"+"&amp;B81)+COUNTIF(Расклады!X:AA,B81&amp;"+"&amp;A81)</f>
        <v>2</v>
      </c>
      <c r="E81" s="73">
        <f>IF(D81=0,0,IF(D81=2,MATCH(C81,{-40000,-6.9999999999,-2.9999999999,3,7,40000},1)/2-0.5,IF(D81=3,MATCH(C81,{-40000,-9.9999999999,-6.9999999999,-2.9999999999,3,7,10,40000},1)/2-0.5,IF(D81=4,MATCH(C81,{-40000,-12.9999999999,-9.9999999999,-6.9999999999,-2.9999999999,3,7,10,13,40000},1)/2-0.5))))</f>
        <v>1</v>
      </c>
      <c r="F81" s="72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3</v>
      </c>
    </row>
    <row r="82" spans="1:6" ht="12.75">
      <c r="A82" s="61">
        <f aca="true" t="shared" si="4" ref="A82:A145">IF(B82=1,A81+1,IF(B82="---","---",A81))</f>
        <v>8</v>
      </c>
      <c r="B82" s="74">
        <f aca="true" t="shared" si="5" ref="B82:B145">IF(B81="---","---",IF(AND(A81=A$1,B81+1=A$1),"---",IF(B81=A$1,1,IF(B81+1=A81,B81+2,B81+1))))</f>
        <v>3</v>
      </c>
      <c r="C82" s="45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0</v>
      </c>
      <c r="D82" s="70">
        <f>COUNTIF(Расклады!X:AA,A82&amp;"+"&amp;B82)+COUNTIF(Расклады!X:AA,B82&amp;"+"&amp;A82)</f>
        <v>0</v>
      </c>
      <c r="E82" s="73">
        <f>IF(D82=0,0,IF(D82=2,MATCH(C82,{-40000,-6.9999999999,-2.9999999999,3,7,40000},1)/2-0.5,IF(D82=3,MATCH(C82,{-40000,-9.9999999999,-6.9999999999,-2.9999999999,3,7,10,40000},1)/2-0.5,IF(D82=4,MATCH(C82,{-40000,-12.9999999999,-9.9999999999,-6.9999999999,-2.9999999999,3,7,10,13,40000},1)/2-0.5))))</f>
        <v>0</v>
      </c>
      <c r="F82" s="72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0</v>
      </c>
    </row>
    <row r="83" spans="1:6" ht="12.75">
      <c r="A83" s="61">
        <f t="shared" si="4"/>
        <v>8</v>
      </c>
      <c r="B83" s="74">
        <f t="shared" si="5"/>
        <v>4</v>
      </c>
      <c r="C83" s="45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-5.40625</v>
      </c>
      <c r="D83" s="70">
        <f>COUNTIF(Расклады!X:AA,A83&amp;"+"&amp;B83)+COUNTIF(Расклады!X:AA,B83&amp;"+"&amp;A83)</f>
        <v>2</v>
      </c>
      <c r="E83" s="73">
        <f>IF(D83=0,0,IF(D83=2,MATCH(C83,{-40000,-6.9999999999,-2.9999999999,3,7,40000},1)/2-0.5,IF(D83=3,MATCH(C83,{-40000,-9.9999999999,-6.9999999999,-2.9999999999,3,7,10,40000},1)/2-0.5,IF(D83=4,MATCH(C83,{-40000,-12.9999999999,-9.9999999999,-6.9999999999,-2.9999999999,3,7,10,13,40000},1)/2-0.5))))</f>
        <v>0.5</v>
      </c>
      <c r="F83" s="72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1</v>
      </c>
    </row>
    <row r="84" spans="1:6" ht="12.75">
      <c r="A84" s="61">
        <f t="shared" si="4"/>
        <v>8</v>
      </c>
      <c r="B84" s="74">
        <f t="shared" si="5"/>
        <v>5</v>
      </c>
      <c r="C84" s="45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1.5</v>
      </c>
      <c r="D84" s="70">
        <f>COUNTIF(Расклады!X:AA,A84&amp;"+"&amp;B84)+COUNTIF(Расклады!X:AA,B84&amp;"+"&amp;A84)</f>
        <v>2</v>
      </c>
      <c r="E84" s="73">
        <f>IF(D84=0,0,IF(D84=2,MATCH(C84,{-40000,-6.9999999999,-2.9999999999,3,7,40000},1)/2-0.5,IF(D84=3,MATCH(C84,{-40000,-9.9999999999,-6.9999999999,-2.9999999999,3,7,10,40000},1)/2-0.5,IF(D84=4,MATCH(C84,{-40000,-12.9999999999,-9.9999999999,-6.9999999999,-2.9999999999,3,7,10,13,40000},1)/2-0.5))))</f>
        <v>1</v>
      </c>
      <c r="F84" s="72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2</v>
      </c>
    </row>
    <row r="85" spans="1:6" ht="12.75">
      <c r="A85" s="61">
        <f t="shared" si="4"/>
        <v>8</v>
      </c>
      <c r="B85" s="74">
        <f t="shared" si="5"/>
        <v>6</v>
      </c>
      <c r="C85" s="45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-0.625</v>
      </c>
      <c r="D85" s="70">
        <f>COUNTIF(Расклады!X:AA,A85&amp;"+"&amp;B85)+COUNTIF(Расклады!X:AA,B85&amp;"+"&amp;A85)</f>
        <v>2</v>
      </c>
      <c r="E85" s="73">
        <f>IF(D85=0,0,IF(D85=2,MATCH(C85,{-40000,-6.9999999999,-2.9999999999,3,7,40000},1)/2-0.5,IF(D85=3,MATCH(C85,{-40000,-9.9999999999,-6.9999999999,-2.9999999999,3,7,10,40000},1)/2-0.5,IF(D85=4,MATCH(C85,{-40000,-12.9999999999,-9.9999999999,-6.9999999999,-2.9999999999,3,7,10,13,40000},1)/2-0.5))))</f>
        <v>1</v>
      </c>
      <c r="F85" s="72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1</v>
      </c>
    </row>
    <row r="86" spans="1:6" ht="12.75">
      <c r="A86" s="61">
        <f t="shared" si="4"/>
        <v>8</v>
      </c>
      <c r="B86" s="74">
        <f t="shared" si="5"/>
        <v>7</v>
      </c>
      <c r="C86" s="45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-6.40625</v>
      </c>
      <c r="D86" s="70">
        <f>COUNTIF(Расклады!X:AA,A86&amp;"+"&amp;B86)+COUNTIF(Расклады!X:AA,B86&amp;"+"&amp;A86)</f>
        <v>2</v>
      </c>
      <c r="E86" s="73">
        <f>IF(D86=0,0,IF(D86=2,MATCH(C86,{-40000,-6.9999999999,-2.9999999999,3,7,40000},1)/2-0.5,IF(D86=3,MATCH(C86,{-40000,-9.9999999999,-6.9999999999,-2.9999999999,3,7,10,40000},1)/2-0.5,IF(D86=4,MATCH(C86,{-40000,-12.9999999999,-9.9999999999,-6.9999999999,-2.9999999999,3,7,10,13,40000},1)/2-0.5))))</f>
        <v>0.5</v>
      </c>
      <c r="F86" s="72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1</v>
      </c>
    </row>
    <row r="87" spans="1:6" ht="12.75">
      <c r="A87" s="61">
        <f t="shared" si="4"/>
        <v>8</v>
      </c>
      <c r="B87" s="74">
        <f t="shared" si="5"/>
        <v>9</v>
      </c>
      <c r="C87" s="45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4.46875</v>
      </c>
      <c r="D87" s="70">
        <f>COUNTIF(Расклады!X:AA,A87&amp;"+"&amp;B87)+COUNTIF(Расклады!X:AA,B87&amp;"+"&amp;A87)</f>
        <v>2</v>
      </c>
      <c r="E87" s="73">
        <f>IF(D87=0,0,IF(D87=2,MATCH(C87,{-40000,-6.9999999999,-2.9999999999,3,7,40000},1)/2-0.5,IF(D87=3,MATCH(C87,{-40000,-9.9999999999,-6.9999999999,-2.9999999999,3,7,10,40000},1)/2-0.5,IF(D87=4,MATCH(C87,{-40000,-12.9999999999,-9.9999999999,-6.9999999999,-2.9999999999,3,7,10,13,40000},1)/2-0.5))))</f>
        <v>1.5</v>
      </c>
      <c r="F87" s="72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2</v>
      </c>
    </row>
    <row r="88" spans="1:6" ht="12.75">
      <c r="A88" s="61">
        <f t="shared" si="4"/>
        <v>8</v>
      </c>
      <c r="B88" s="74">
        <f t="shared" si="5"/>
        <v>10</v>
      </c>
      <c r="C88" s="45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4.5</v>
      </c>
      <c r="D88" s="70">
        <f>COUNTIF(Расклады!X:AA,A88&amp;"+"&amp;B88)+COUNTIF(Расклады!X:AA,B88&amp;"+"&amp;A88)</f>
        <v>2</v>
      </c>
      <c r="E88" s="73">
        <f>IF(D88=0,0,IF(D88=2,MATCH(C88,{-40000,-6.9999999999,-2.9999999999,3,7,40000},1)/2-0.5,IF(D88=3,MATCH(C88,{-40000,-9.9999999999,-6.9999999999,-2.9999999999,3,7,10,40000},1)/2-0.5,IF(D88=4,MATCH(C88,{-40000,-12.9999999999,-9.9999999999,-6.9999999999,-2.9999999999,3,7,10,13,40000},1)/2-0.5))))</f>
        <v>1.5</v>
      </c>
      <c r="F88" s="72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3</v>
      </c>
    </row>
    <row r="89" spans="1:6" ht="12.75">
      <c r="A89" s="61">
        <f t="shared" si="4"/>
        <v>8</v>
      </c>
      <c r="B89" s="74">
        <f t="shared" si="5"/>
        <v>11</v>
      </c>
      <c r="C89" s="45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-10.625</v>
      </c>
      <c r="D89" s="70">
        <f>COUNTIF(Расклады!X:AA,A89&amp;"+"&amp;B89)+COUNTIF(Расклады!X:AA,B89&amp;"+"&amp;A89)</f>
        <v>2</v>
      </c>
      <c r="E89" s="73">
        <f>IF(D89=0,0,IF(D89=2,MATCH(C89,{-40000,-6.9999999999,-2.9999999999,3,7,40000},1)/2-0.5,IF(D89=3,MATCH(C89,{-40000,-9.9999999999,-6.9999999999,-2.9999999999,3,7,10,40000},1)/2-0.5,IF(D89=4,MATCH(C89,{-40000,-12.9999999999,-9.9999999999,-6.9999999999,-2.9999999999,3,7,10,13,40000},1)/2-0.5))))</f>
        <v>0</v>
      </c>
      <c r="F89" s="72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0</v>
      </c>
    </row>
    <row r="90" spans="1:6" ht="12.75">
      <c r="A90" s="61">
        <f t="shared" si="4"/>
        <v>8</v>
      </c>
      <c r="B90" s="74">
        <f t="shared" si="5"/>
        <v>12</v>
      </c>
      <c r="C90" s="45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-0.6875</v>
      </c>
      <c r="D90" s="70">
        <f>COUNTIF(Расклады!X:AA,A90&amp;"+"&amp;B90)+COUNTIF(Расклады!X:AA,B90&amp;"+"&amp;A90)</f>
        <v>2</v>
      </c>
      <c r="E90" s="73">
        <f>IF(D90=0,0,IF(D90=2,MATCH(C90,{-40000,-6.9999999999,-2.9999999999,3,7,40000},1)/2-0.5,IF(D90=3,MATCH(C90,{-40000,-9.9999999999,-6.9999999999,-2.9999999999,3,7,10,40000},1)/2-0.5,IF(D90=4,MATCH(C90,{-40000,-12.9999999999,-9.9999999999,-6.9999999999,-2.9999999999,3,7,10,13,40000},1)/2-0.5))))</f>
        <v>1</v>
      </c>
      <c r="F90" s="72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2</v>
      </c>
    </row>
    <row r="91" spans="1:6" ht="12.75">
      <c r="A91" s="61">
        <f t="shared" si="4"/>
        <v>9</v>
      </c>
      <c r="B91" s="74">
        <f t="shared" si="5"/>
        <v>1</v>
      </c>
      <c r="C91" s="45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-1.3125</v>
      </c>
      <c r="D91" s="70">
        <f>COUNTIF(Расклады!X:AA,A91&amp;"+"&amp;B91)+COUNTIF(Расклады!X:AA,B91&amp;"+"&amp;A91)</f>
        <v>2</v>
      </c>
      <c r="E91" s="73">
        <f>IF(D91=0,0,IF(D91=2,MATCH(C91,{-40000,-6.9999999999,-2.9999999999,3,7,40000},1)/2-0.5,IF(D91=3,MATCH(C91,{-40000,-9.9999999999,-6.9999999999,-2.9999999999,3,7,10,40000},1)/2-0.5,IF(D91=4,MATCH(C91,{-40000,-12.9999999999,-9.9999999999,-6.9999999999,-2.9999999999,3,7,10,13,40000},1)/2-0.5))))</f>
        <v>1</v>
      </c>
      <c r="F91" s="72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1</v>
      </c>
    </row>
    <row r="92" spans="1:6" ht="12.75">
      <c r="A92" s="61">
        <f t="shared" si="4"/>
        <v>9</v>
      </c>
      <c r="B92" s="74">
        <f t="shared" si="5"/>
        <v>2</v>
      </c>
      <c r="C92" s="45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2.46875</v>
      </c>
      <c r="D92" s="70">
        <f>COUNTIF(Расклады!X:AA,A92&amp;"+"&amp;B92)+COUNTIF(Расклады!X:AA,B92&amp;"+"&amp;A92)</f>
        <v>2</v>
      </c>
      <c r="E92" s="73">
        <f>IF(D92=0,0,IF(D92=2,MATCH(C92,{-40000,-6.9999999999,-2.9999999999,3,7,40000},1)/2-0.5,IF(D92=3,MATCH(C92,{-40000,-9.9999999999,-6.9999999999,-2.9999999999,3,7,10,40000},1)/2-0.5,IF(D92=4,MATCH(C92,{-40000,-12.9999999999,-9.9999999999,-6.9999999999,-2.9999999999,3,7,10,13,40000},1)/2-0.5))))</f>
        <v>1</v>
      </c>
      <c r="F92" s="72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4</v>
      </c>
    </row>
    <row r="93" spans="1:6" ht="12.75">
      <c r="A93" s="61">
        <f t="shared" si="4"/>
        <v>9</v>
      </c>
      <c r="B93" s="74">
        <f t="shared" si="5"/>
        <v>3</v>
      </c>
      <c r="C93" s="45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10.34375</v>
      </c>
      <c r="D93" s="70">
        <f>COUNTIF(Расклады!X:AA,A93&amp;"+"&amp;B93)+COUNTIF(Расклады!X:AA,B93&amp;"+"&amp;A93)</f>
        <v>2</v>
      </c>
      <c r="E93" s="73">
        <f>IF(D93=0,0,IF(D93=2,MATCH(C93,{-40000,-6.9999999999,-2.9999999999,3,7,40000},1)/2-0.5,IF(D93=3,MATCH(C93,{-40000,-9.9999999999,-6.9999999999,-2.9999999999,3,7,10,40000},1)/2-0.5,IF(D93=4,MATCH(C93,{-40000,-12.9999999999,-9.9999999999,-6.9999999999,-2.9999999999,3,7,10,13,40000},1)/2-0.5))))</f>
        <v>2</v>
      </c>
      <c r="F93" s="72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4</v>
      </c>
    </row>
    <row r="94" spans="1:6" ht="12.75">
      <c r="A94" s="61">
        <f t="shared" si="4"/>
        <v>9</v>
      </c>
      <c r="B94" s="74">
        <f t="shared" si="5"/>
        <v>4</v>
      </c>
      <c r="C94" s="45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-7.90625</v>
      </c>
      <c r="D94" s="70">
        <f>COUNTIF(Расклады!X:AA,A94&amp;"+"&amp;B94)+COUNTIF(Расклады!X:AA,B94&amp;"+"&amp;A94)</f>
        <v>2</v>
      </c>
      <c r="E94" s="73">
        <f>IF(D94=0,0,IF(D94=2,MATCH(C94,{-40000,-6.9999999999,-2.9999999999,3,7,40000},1)/2-0.5,IF(D94=3,MATCH(C94,{-40000,-9.9999999999,-6.9999999999,-2.9999999999,3,7,10,40000},1)/2-0.5,IF(D94=4,MATCH(C94,{-40000,-12.9999999999,-9.9999999999,-6.9999999999,-2.9999999999,3,7,10,13,40000},1)/2-0.5))))</f>
        <v>0</v>
      </c>
      <c r="F94" s="72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2</v>
      </c>
    </row>
    <row r="95" spans="1:6" ht="12.75">
      <c r="A95" s="61">
        <f t="shared" si="4"/>
        <v>9</v>
      </c>
      <c r="B95" s="74">
        <f t="shared" si="5"/>
        <v>5</v>
      </c>
      <c r="C95" s="45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0.6875</v>
      </c>
      <c r="D95" s="70">
        <f>COUNTIF(Расклады!X:AA,A95&amp;"+"&amp;B95)+COUNTIF(Расклады!X:AA,B95&amp;"+"&amp;A95)</f>
        <v>2</v>
      </c>
      <c r="E95" s="73">
        <f>IF(D95=0,0,IF(D95=2,MATCH(C95,{-40000,-6.9999999999,-2.9999999999,3,7,40000},1)/2-0.5,IF(D95=3,MATCH(C95,{-40000,-9.9999999999,-6.9999999999,-2.9999999999,3,7,10,40000},1)/2-0.5,IF(D95=4,MATCH(C95,{-40000,-12.9999999999,-9.9999999999,-6.9999999999,-2.9999999999,3,7,10,13,40000},1)/2-0.5))))</f>
        <v>1</v>
      </c>
      <c r="F95" s="72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2</v>
      </c>
    </row>
    <row r="96" spans="1:6" ht="12.75">
      <c r="A96" s="61">
        <f t="shared" si="4"/>
        <v>9</v>
      </c>
      <c r="B96" s="74">
        <f t="shared" si="5"/>
        <v>6</v>
      </c>
      <c r="C96" s="45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11.25</v>
      </c>
      <c r="D96" s="70">
        <f>COUNTIF(Расклады!X:AA,A96&amp;"+"&amp;B96)+COUNTIF(Расклады!X:AA,B96&amp;"+"&amp;A96)</f>
        <v>2</v>
      </c>
      <c r="E96" s="73">
        <f>IF(D96=0,0,IF(D96=2,MATCH(C96,{-40000,-6.9999999999,-2.9999999999,3,7,40000},1)/2-0.5,IF(D96=3,MATCH(C96,{-40000,-9.9999999999,-6.9999999999,-2.9999999999,3,7,10,40000},1)/2-0.5,IF(D96=4,MATCH(C96,{-40000,-12.9999999999,-9.9999999999,-6.9999999999,-2.9999999999,3,7,10,13,40000},1)/2-0.5))))</f>
        <v>2</v>
      </c>
      <c r="F96" s="72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4</v>
      </c>
    </row>
    <row r="97" spans="1:6" ht="12.75">
      <c r="A97" s="61">
        <f t="shared" si="4"/>
        <v>9</v>
      </c>
      <c r="B97" s="74">
        <f t="shared" si="5"/>
        <v>7</v>
      </c>
      <c r="C97" s="45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7.40625</v>
      </c>
      <c r="D97" s="70">
        <f>COUNTIF(Расклады!X:AA,A97&amp;"+"&amp;B97)+COUNTIF(Расклады!X:AA,B97&amp;"+"&amp;A97)</f>
        <v>2</v>
      </c>
      <c r="E97" s="73">
        <f>IF(D97=0,0,IF(D97=2,MATCH(C97,{-40000,-6.9999999999,-2.9999999999,3,7,40000},1)/2-0.5,IF(D97=3,MATCH(C97,{-40000,-9.9999999999,-6.9999999999,-2.9999999999,3,7,10,40000},1)/2-0.5,IF(D97=4,MATCH(C97,{-40000,-12.9999999999,-9.9999999999,-6.9999999999,-2.9999999999,3,7,10,13,40000},1)/2-0.5))))</f>
        <v>2</v>
      </c>
      <c r="F97" s="72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4</v>
      </c>
    </row>
    <row r="98" spans="1:6" ht="12.75">
      <c r="A98" s="61">
        <f t="shared" si="4"/>
        <v>9</v>
      </c>
      <c r="B98" s="74">
        <f t="shared" si="5"/>
        <v>8</v>
      </c>
      <c r="C98" s="45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-4.46875</v>
      </c>
      <c r="D98" s="70">
        <f>COUNTIF(Расклады!X:AA,A98&amp;"+"&amp;B98)+COUNTIF(Расклады!X:AA,B98&amp;"+"&amp;A98)</f>
        <v>2</v>
      </c>
      <c r="E98" s="73">
        <f>IF(D98=0,0,IF(D98=2,MATCH(C98,{-40000,-6.9999999999,-2.9999999999,3,7,40000},1)/2-0.5,IF(D98=3,MATCH(C98,{-40000,-9.9999999999,-6.9999999999,-2.9999999999,3,7,10,40000},1)/2-0.5,IF(D98=4,MATCH(C98,{-40000,-12.9999999999,-9.9999999999,-6.9999999999,-2.9999999999,3,7,10,13,40000},1)/2-0.5))))</f>
        <v>0.5</v>
      </c>
      <c r="F98" s="72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2</v>
      </c>
    </row>
    <row r="99" spans="1:6" ht="12.75">
      <c r="A99" s="61">
        <f t="shared" si="4"/>
        <v>9</v>
      </c>
      <c r="B99" s="74">
        <f t="shared" si="5"/>
        <v>10</v>
      </c>
      <c r="C99" s="45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5.15625</v>
      </c>
      <c r="D99" s="70">
        <f>COUNTIF(Расклады!X:AA,A99&amp;"+"&amp;B99)+COUNTIF(Расклады!X:AA,B99&amp;"+"&amp;A99)</f>
        <v>2</v>
      </c>
      <c r="E99" s="73">
        <f>IF(D99=0,0,IF(D99=2,MATCH(C99,{-40000,-6.9999999999,-2.9999999999,3,7,40000},1)/2-0.5,IF(D99=3,MATCH(C99,{-40000,-9.9999999999,-6.9999999999,-2.9999999999,3,7,10,40000},1)/2-0.5,IF(D99=4,MATCH(C99,{-40000,-12.9999999999,-9.9999999999,-6.9999999999,-2.9999999999,3,7,10,13,40000},1)/2-0.5))))</f>
        <v>1.5</v>
      </c>
      <c r="F99" s="72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3</v>
      </c>
    </row>
    <row r="100" spans="1:6" ht="12.75">
      <c r="A100" s="61">
        <f t="shared" si="4"/>
        <v>9</v>
      </c>
      <c r="B100" s="74">
        <f t="shared" si="5"/>
        <v>11</v>
      </c>
      <c r="C100" s="45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-2.5625</v>
      </c>
      <c r="D100" s="70">
        <f>COUNTIF(Расклады!X:AA,A100&amp;"+"&amp;B100)+COUNTIF(Расклады!X:AA,B100&amp;"+"&amp;A100)</f>
        <v>2</v>
      </c>
      <c r="E100" s="73">
        <f>IF(D100=0,0,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)</f>
        <v>1</v>
      </c>
      <c r="F100" s="72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0</v>
      </c>
    </row>
    <row r="101" spans="1:6" ht="12.75">
      <c r="A101" s="61">
        <f t="shared" si="4"/>
        <v>9</v>
      </c>
      <c r="B101" s="74">
        <f t="shared" si="5"/>
        <v>12</v>
      </c>
      <c r="C101" s="45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0</v>
      </c>
      <c r="D101" s="70">
        <f>COUNTIF(Расклады!X:AA,A101&amp;"+"&amp;B101)+COUNTIF(Расклады!X:AA,B101&amp;"+"&amp;A101)</f>
        <v>0</v>
      </c>
      <c r="E101" s="73">
        <f>IF(D101=0,0,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)</f>
        <v>0</v>
      </c>
      <c r="F101" s="72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0</v>
      </c>
    </row>
    <row r="102" spans="1:6" ht="12.75">
      <c r="A102" s="61">
        <f t="shared" si="4"/>
        <v>10</v>
      </c>
      <c r="B102" s="74">
        <f t="shared" si="5"/>
        <v>1</v>
      </c>
      <c r="C102" s="45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5.59375</v>
      </c>
      <c r="D102" s="70">
        <f>COUNTIF(Расклады!X:AA,A102&amp;"+"&amp;B102)+COUNTIF(Расклады!X:AA,B102&amp;"+"&amp;A102)</f>
        <v>2</v>
      </c>
      <c r="E102" s="73">
        <f>IF(D102=0,0,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)</f>
        <v>1.5</v>
      </c>
      <c r="F102" s="72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3</v>
      </c>
    </row>
    <row r="103" spans="1:6" ht="12.75">
      <c r="A103" s="61">
        <f t="shared" si="4"/>
        <v>10</v>
      </c>
      <c r="B103" s="74">
        <f t="shared" si="5"/>
        <v>2</v>
      </c>
      <c r="C103" s="45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3.1875</v>
      </c>
      <c r="D103" s="70">
        <f>COUNTIF(Расклады!X:AA,A103&amp;"+"&amp;B103)+COUNTIF(Расклады!X:AA,B103&amp;"+"&amp;A103)</f>
        <v>2</v>
      </c>
      <c r="E103" s="73">
        <f>IF(D103=0,0,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)</f>
        <v>1.5</v>
      </c>
      <c r="F103" s="72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2</v>
      </c>
    </row>
    <row r="104" spans="1:6" ht="12.75">
      <c r="A104" s="61">
        <f t="shared" si="4"/>
        <v>10</v>
      </c>
      <c r="B104" s="74">
        <f t="shared" si="5"/>
        <v>3</v>
      </c>
      <c r="C104" s="45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-11.59375</v>
      </c>
      <c r="D104" s="70">
        <f>COUNTIF(Расклады!X:AA,A104&amp;"+"&amp;B104)+COUNTIF(Расклады!X:AA,B104&amp;"+"&amp;A104)</f>
        <v>2</v>
      </c>
      <c r="E104" s="73">
        <f>IF(D104=0,0,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)</f>
        <v>0</v>
      </c>
      <c r="F104" s="72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0</v>
      </c>
    </row>
    <row r="105" spans="1:6" ht="12.75">
      <c r="A105" s="61">
        <f t="shared" si="4"/>
        <v>10</v>
      </c>
      <c r="B105" s="74">
        <f t="shared" si="5"/>
        <v>4</v>
      </c>
      <c r="C105" s="45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0.59375</v>
      </c>
      <c r="D105" s="70">
        <f>COUNTIF(Расклады!X:AA,A105&amp;"+"&amp;B105)+COUNTIF(Расклады!X:AA,B105&amp;"+"&amp;A105)</f>
        <v>2</v>
      </c>
      <c r="E105" s="73">
        <f>IF(D105=0,0,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)</f>
        <v>1</v>
      </c>
      <c r="F105" s="72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3</v>
      </c>
    </row>
    <row r="106" spans="1:6" ht="12.75">
      <c r="A106" s="61">
        <f t="shared" si="4"/>
        <v>10</v>
      </c>
      <c r="B106" s="74">
        <f t="shared" si="5"/>
        <v>5</v>
      </c>
      <c r="C106" s="45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-13.4375</v>
      </c>
      <c r="D106" s="70">
        <f>COUNTIF(Расклады!X:AA,A106&amp;"+"&amp;B106)+COUNTIF(Расклады!X:AA,B106&amp;"+"&amp;A106)</f>
        <v>2</v>
      </c>
      <c r="E106" s="73">
        <f>IF(D106=0,0,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)</f>
        <v>0</v>
      </c>
      <c r="F106" s="72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0</v>
      </c>
    </row>
    <row r="107" spans="1:6" ht="12.75">
      <c r="A107" s="61">
        <f t="shared" si="4"/>
        <v>10</v>
      </c>
      <c r="B107" s="74">
        <f t="shared" si="5"/>
        <v>6</v>
      </c>
      <c r="C107" s="45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1.6875</v>
      </c>
      <c r="D107" s="70">
        <f>COUNTIF(Расклады!X:AA,A107&amp;"+"&amp;B107)+COUNTIF(Расклады!X:AA,B107&amp;"+"&amp;A107)</f>
        <v>2</v>
      </c>
      <c r="E107" s="73">
        <f>IF(D107=0,0,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)</f>
        <v>1</v>
      </c>
      <c r="F107" s="72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2</v>
      </c>
    </row>
    <row r="108" spans="1:6" ht="12.75">
      <c r="A108" s="61">
        <f t="shared" si="4"/>
        <v>10</v>
      </c>
      <c r="B108" s="74">
        <f t="shared" si="5"/>
        <v>7</v>
      </c>
      <c r="C108" s="45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0</v>
      </c>
      <c r="D108" s="70">
        <f>COUNTIF(Расклады!X:AA,A108&amp;"+"&amp;B108)+COUNTIF(Расклады!X:AA,B108&amp;"+"&amp;A108)</f>
        <v>0</v>
      </c>
      <c r="E108" s="73">
        <f>IF(D108=0,0,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)</f>
        <v>0</v>
      </c>
      <c r="F108" s="72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0</v>
      </c>
    </row>
    <row r="109" spans="1:6" ht="12.75">
      <c r="A109" s="61">
        <f t="shared" si="4"/>
        <v>10</v>
      </c>
      <c r="B109" s="74">
        <f t="shared" si="5"/>
        <v>8</v>
      </c>
      <c r="C109" s="45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-4.5</v>
      </c>
      <c r="D109" s="70">
        <f>COUNTIF(Расклады!X:AA,A109&amp;"+"&amp;B109)+COUNTIF(Расклады!X:AA,B109&amp;"+"&amp;A109)</f>
        <v>2</v>
      </c>
      <c r="E109" s="73">
        <f>IF(D109=0,0,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)</f>
        <v>0.5</v>
      </c>
      <c r="F109" s="72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1</v>
      </c>
    </row>
    <row r="110" spans="1:6" ht="12.75">
      <c r="A110" s="61">
        <f t="shared" si="4"/>
        <v>10</v>
      </c>
      <c r="B110" s="74">
        <f t="shared" si="5"/>
        <v>9</v>
      </c>
      <c r="C110" s="45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-5.15625</v>
      </c>
      <c r="D110" s="70">
        <f>COUNTIF(Расклады!X:AA,A110&amp;"+"&amp;B110)+COUNTIF(Расклады!X:AA,B110&amp;"+"&amp;A110)</f>
        <v>2</v>
      </c>
      <c r="E110" s="73">
        <f>IF(D110=0,0,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)</f>
        <v>0.5</v>
      </c>
      <c r="F110" s="72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1</v>
      </c>
    </row>
    <row r="111" spans="1:6" ht="12.75">
      <c r="A111" s="61">
        <f t="shared" si="4"/>
        <v>10</v>
      </c>
      <c r="B111" s="74">
        <f t="shared" si="5"/>
        <v>11</v>
      </c>
      <c r="C111" s="45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10.40625</v>
      </c>
      <c r="D111" s="70">
        <f>COUNTIF(Расклады!X:AA,A111&amp;"+"&amp;B111)+COUNTIF(Расклады!X:AA,B111&amp;"+"&amp;A111)</f>
        <v>2</v>
      </c>
      <c r="E111" s="73">
        <f>IF(D111=0,0,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)</f>
        <v>2</v>
      </c>
      <c r="F111" s="72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2</v>
      </c>
    </row>
    <row r="112" spans="1:6" ht="12.75">
      <c r="A112" s="61">
        <f t="shared" si="4"/>
        <v>10</v>
      </c>
      <c r="B112" s="74">
        <f t="shared" si="5"/>
        <v>12</v>
      </c>
      <c r="C112" s="45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-10.875</v>
      </c>
      <c r="D112" s="70">
        <f>COUNTIF(Расклады!X:AA,A112&amp;"+"&amp;B112)+COUNTIF(Расклады!X:AA,B112&amp;"+"&amp;A112)</f>
        <v>2</v>
      </c>
      <c r="E112" s="73">
        <f>IF(D112=0,0,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)</f>
        <v>0</v>
      </c>
      <c r="F112" s="72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61">
        <f t="shared" si="4"/>
        <v>11</v>
      </c>
      <c r="B113" s="74">
        <f t="shared" si="5"/>
        <v>1</v>
      </c>
      <c r="C113" s="45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2.34375</v>
      </c>
      <c r="D113" s="70">
        <f>COUNTIF(Расклады!X:AA,A113&amp;"+"&amp;B113)+COUNTIF(Расклады!X:AA,B113&amp;"+"&amp;A113)</f>
        <v>2</v>
      </c>
      <c r="E113" s="73">
        <f>IF(D113=0,0,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)</f>
        <v>1</v>
      </c>
      <c r="F113" s="72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2</v>
      </c>
    </row>
    <row r="114" spans="1:6" ht="12.75">
      <c r="A114" s="61">
        <f t="shared" si="4"/>
        <v>11</v>
      </c>
      <c r="B114" s="74">
        <f t="shared" si="5"/>
        <v>2</v>
      </c>
      <c r="C114" s="45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70">
        <f>COUNTIF(Расклады!X:AA,A114&amp;"+"&amp;B114)+COUNTIF(Расклады!X:AA,B114&amp;"+"&amp;A114)</f>
        <v>0</v>
      </c>
      <c r="E114" s="73">
        <f>IF(D114=0,0,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)</f>
        <v>0</v>
      </c>
      <c r="F114" s="72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61">
        <f t="shared" si="4"/>
        <v>11</v>
      </c>
      <c r="B115" s="74">
        <f t="shared" si="5"/>
        <v>3</v>
      </c>
      <c r="C115" s="45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3.46875</v>
      </c>
      <c r="D115" s="70">
        <f>COUNTIF(Расклады!X:AA,A115&amp;"+"&amp;B115)+COUNTIF(Расклады!X:AA,B115&amp;"+"&amp;A115)</f>
        <v>2</v>
      </c>
      <c r="E115" s="73">
        <f>IF(D115=0,0,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)</f>
        <v>1.5</v>
      </c>
      <c r="F115" s="72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4</v>
      </c>
    </row>
    <row r="116" spans="1:6" ht="12.75">
      <c r="A116" s="61">
        <f t="shared" si="4"/>
        <v>11</v>
      </c>
      <c r="B116" s="74">
        <f t="shared" si="5"/>
        <v>4</v>
      </c>
      <c r="C116" s="45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5.09375</v>
      </c>
      <c r="D116" s="70">
        <f>COUNTIF(Расклады!X:AA,A116&amp;"+"&amp;B116)+COUNTIF(Расклады!X:AA,B116&amp;"+"&amp;A116)</f>
        <v>2</v>
      </c>
      <c r="E116" s="73">
        <f>IF(D116=0,0,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)</f>
        <v>1.5</v>
      </c>
      <c r="F116" s="72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2</v>
      </c>
    </row>
    <row r="117" spans="1:6" ht="12.75">
      <c r="A117" s="61">
        <f t="shared" si="4"/>
        <v>11</v>
      </c>
      <c r="B117" s="74">
        <f t="shared" si="5"/>
        <v>5</v>
      </c>
      <c r="C117" s="45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-5.40625</v>
      </c>
      <c r="D117" s="70">
        <f>COUNTIF(Расклады!X:AA,A117&amp;"+"&amp;B117)+COUNTIF(Расклады!X:AA,B117&amp;"+"&amp;A117)</f>
        <v>2</v>
      </c>
      <c r="E117" s="73">
        <f>IF(D117=0,0,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)</f>
        <v>0.5</v>
      </c>
      <c r="F117" s="72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1</v>
      </c>
    </row>
    <row r="118" spans="1:6" ht="12.75">
      <c r="A118" s="61">
        <f t="shared" si="4"/>
        <v>11</v>
      </c>
      <c r="B118" s="74">
        <f t="shared" si="5"/>
        <v>6</v>
      </c>
      <c r="C118" s="45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10.53125</v>
      </c>
      <c r="D118" s="70">
        <f>COUNTIF(Расклады!X:AA,A118&amp;"+"&amp;B118)+COUNTIF(Расклады!X:AA,B118&amp;"+"&amp;A118)</f>
        <v>2</v>
      </c>
      <c r="E118" s="73">
        <f>IF(D118=0,0,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)</f>
        <v>2</v>
      </c>
      <c r="F118" s="72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2</v>
      </c>
    </row>
    <row r="119" spans="1:6" ht="12.75">
      <c r="A119" s="61">
        <f t="shared" si="4"/>
        <v>11</v>
      </c>
      <c r="B119" s="74">
        <f t="shared" si="5"/>
        <v>7</v>
      </c>
      <c r="C119" s="45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-0.625</v>
      </c>
      <c r="D119" s="70">
        <f>COUNTIF(Расклады!X:AA,A119&amp;"+"&amp;B119)+COUNTIF(Расклады!X:AA,B119&amp;"+"&amp;A119)</f>
        <v>2</v>
      </c>
      <c r="E119" s="73">
        <f>IF(D119=0,0,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)</f>
        <v>1</v>
      </c>
      <c r="F119" s="72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1</v>
      </c>
    </row>
    <row r="120" spans="1:6" ht="12.75">
      <c r="A120" s="61">
        <f t="shared" si="4"/>
        <v>11</v>
      </c>
      <c r="B120" s="74">
        <f t="shared" si="5"/>
        <v>8</v>
      </c>
      <c r="C120" s="45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10.625</v>
      </c>
      <c r="D120" s="70">
        <f>COUNTIF(Расклады!X:AA,A120&amp;"+"&amp;B120)+COUNTIF(Расклады!X:AA,B120&amp;"+"&amp;A120)</f>
        <v>2</v>
      </c>
      <c r="E120" s="73">
        <f>IF(D120=0,0,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)</f>
        <v>2</v>
      </c>
      <c r="F120" s="72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4</v>
      </c>
    </row>
    <row r="121" spans="1:6" ht="12.75">
      <c r="A121" s="61">
        <f t="shared" si="4"/>
        <v>11</v>
      </c>
      <c r="B121" s="74">
        <f t="shared" si="5"/>
        <v>9</v>
      </c>
      <c r="C121" s="45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2.5625</v>
      </c>
      <c r="D121" s="70">
        <f>COUNTIF(Расклады!X:AA,A121&amp;"+"&amp;B121)+COUNTIF(Расклады!X:AA,B121&amp;"+"&amp;A121)</f>
        <v>2</v>
      </c>
      <c r="E121" s="73">
        <f>IF(D121=0,0,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)</f>
        <v>1</v>
      </c>
      <c r="F121" s="72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4</v>
      </c>
    </row>
    <row r="122" spans="1:6" ht="12.75">
      <c r="A122" s="61">
        <f t="shared" si="4"/>
        <v>11</v>
      </c>
      <c r="B122" s="74">
        <f t="shared" si="5"/>
        <v>10</v>
      </c>
      <c r="C122" s="45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-10.40625</v>
      </c>
      <c r="D122" s="70">
        <f>COUNTIF(Расклады!X:AA,A122&amp;"+"&amp;B122)+COUNTIF(Расклады!X:AA,B122&amp;"+"&amp;A122)</f>
        <v>2</v>
      </c>
      <c r="E122" s="73">
        <f>IF(D122=0,0,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)</f>
        <v>0</v>
      </c>
      <c r="F122" s="72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2</v>
      </c>
    </row>
    <row r="123" spans="1:6" ht="12.75">
      <c r="A123" s="61">
        <f t="shared" si="4"/>
        <v>11</v>
      </c>
      <c r="B123" s="74">
        <f t="shared" si="5"/>
        <v>12</v>
      </c>
      <c r="C123" s="45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3.625</v>
      </c>
      <c r="D123" s="70">
        <f>COUNTIF(Расклады!X:AA,A123&amp;"+"&amp;B123)+COUNTIF(Расклады!X:AA,B123&amp;"+"&amp;A123)</f>
        <v>2</v>
      </c>
      <c r="E123" s="73">
        <f>IF(D123=0,0,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)</f>
        <v>1.5</v>
      </c>
      <c r="F123" s="72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2</v>
      </c>
    </row>
    <row r="124" spans="1:6" ht="12.75">
      <c r="A124" s="61">
        <f t="shared" si="4"/>
        <v>12</v>
      </c>
      <c r="B124" s="74">
        <f t="shared" si="5"/>
        <v>1</v>
      </c>
      <c r="C124" s="45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-4.8125</v>
      </c>
      <c r="D124" s="70">
        <f>COUNTIF(Расклады!X:AA,A124&amp;"+"&amp;B124)+COUNTIF(Расклады!X:AA,B124&amp;"+"&amp;A124)</f>
        <v>2</v>
      </c>
      <c r="E124" s="73">
        <f>IF(D124=0,0,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)</f>
        <v>0.5</v>
      </c>
      <c r="F124" s="72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2</v>
      </c>
    </row>
    <row r="125" spans="1:6" ht="12.75">
      <c r="A125" s="61">
        <f t="shared" si="4"/>
        <v>12</v>
      </c>
      <c r="B125" s="74">
        <f t="shared" si="5"/>
        <v>2</v>
      </c>
      <c r="C125" s="45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0.5625</v>
      </c>
      <c r="D125" s="70">
        <f>COUNTIF(Расклады!X:AA,A125&amp;"+"&amp;B125)+COUNTIF(Расклады!X:AA,B125&amp;"+"&amp;A125)</f>
        <v>2</v>
      </c>
      <c r="E125" s="73">
        <f>IF(D125=0,0,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)</f>
        <v>1</v>
      </c>
      <c r="F125" s="72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2</v>
      </c>
    </row>
    <row r="126" spans="1:6" ht="12.75">
      <c r="A126" s="61">
        <f t="shared" si="4"/>
        <v>12</v>
      </c>
      <c r="B126" s="74">
        <f t="shared" si="5"/>
        <v>3</v>
      </c>
      <c r="C126" s="45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1.28125</v>
      </c>
      <c r="D126" s="70">
        <f>COUNTIF(Расклады!X:AA,A126&amp;"+"&amp;B126)+COUNTIF(Расклады!X:AA,B126&amp;"+"&amp;A126)</f>
        <v>2</v>
      </c>
      <c r="E126" s="73">
        <f>IF(D126=0,0,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)</f>
        <v>1</v>
      </c>
      <c r="F126" s="72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2</v>
      </c>
    </row>
    <row r="127" spans="1:6" ht="12.75">
      <c r="A127" s="61">
        <f t="shared" si="4"/>
        <v>12</v>
      </c>
      <c r="B127" s="74">
        <f t="shared" si="5"/>
        <v>4</v>
      </c>
      <c r="C127" s="45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12.21875</v>
      </c>
      <c r="D127" s="70">
        <f>COUNTIF(Расклады!X:AA,A127&amp;"+"&amp;B127)+COUNTIF(Расклады!X:AA,B127&amp;"+"&amp;A127)</f>
        <v>2</v>
      </c>
      <c r="E127" s="73">
        <f>IF(D127=0,0,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)</f>
        <v>2</v>
      </c>
      <c r="F127" s="72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4</v>
      </c>
    </row>
    <row r="128" spans="1:6" ht="12.75">
      <c r="A128" s="61">
        <f t="shared" si="4"/>
        <v>12</v>
      </c>
      <c r="B128" s="74">
        <f t="shared" si="5"/>
        <v>5</v>
      </c>
      <c r="C128" s="45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-5.1875</v>
      </c>
      <c r="D128" s="70">
        <f>COUNTIF(Расклады!X:AA,A128&amp;"+"&amp;B128)+COUNTIF(Расклады!X:AA,B128&amp;"+"&amp;A128)</f>
        <v>2</v>
      </c>
      <c r="E128" s="73">
        <f>IF(D128=0,0,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)</f>
        <v>0.5</v>
      </c>
      <c r="F128" s="72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61">
        <f t="shared" si="4"/>
        <v>12</v>
      </c>
      <c r="B129" s="74">
        <f t="shared" si="5"/>
        <v>6</v>
      </c>
      <c r="C129" s="45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9.65625</v>
      </c>
      <c r="D129" s="70">
        <f>COUNTIF(Расклады!X:AA,A129&amp;"+"&amp;B129)+COUNTIF(Расклады!X:AA,B129&amp;"+"&amp;A129)</f>
        <v>2</v>
      </c>
      <c r="E129" s="73">
        <f>IF(D129=0,0,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)</f>
        <v>2</v>
      </c>
      <c r="F129" s="72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4</v>
      </c>
    </row>
    <row r="130" spans="1:6" ht="12.75">
      <c r="A130" s="61">
        <f t="shared" si="4"/>
        <v>12</v>
      </c>
      <c r="B130" s="74">
        <f t="shared" si="5"/>
        <v>7</v>
      </c>
      <c r="C130" s="45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-4.59375</v>
      </c>
      <c r="D130" s="70">
        <f>COUNTIF(Расклады!X:AA,A130&amp;"+"&amp;B130)+COUNTIF(Расклады!X:AA,B130&amp;"+"&amp;A130)</f>
        <v>2</v>
      </c>
      <c r="E130" s="73">
        <f>IF(D130=0,0,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)</f>
        <v>0.5</v>
      </c>
      <c r="F130" s="72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2</v>
      </c>
    </row>
    <row r="131" spans="1:6" ht="12.75">
      <c r="A131" s="61">
        <f t="shared" si="4"/>
        <v>12</v>
      </c>
      <c r="B131" s="74">
        <f t="shared" si="5"/>
        <v>8</v>
      </c>
      <c r="C131" s="45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0.6875</v>
      </c>
      <c r="D131" s="70">
        <f>COUNTIF(Расклады!X:AA,A131&amp;"+"&amp;B131)+COUNTIF(Расклады!X:AA,B131&amp;"+"&amp;A131)</f>
        <v>2</v>
      </c>
      <c r="E131" s="73">
        <f>IF(D131=0,0,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)</f>
        <v>1</v>
      </c>
      <c r="F131" s="72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2</v>
      </c>
    </row>
    <row r="132" spans="1:6" ht="12.75">
      <c r="A132" s="61">
        <f t="shared" si="4"/>
        <v>12</v>
      </c>
      <c r="B132" s="74">
        <f t="shared" si="5"/>
        <v>9</v>
      </c>
      <c r="C132" s="45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70">
        <f>COUNTIF(Расклады!X:AA,A132&amp;"+"&amp;B132)+COUNTIF(Расклады!X:AA,B132&amp;"+"&amp;A132)</f>
        <v>0</v>
      </c>
      <c r="E132" s="73">
        <f>IF(D132=0,0,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)</f>
        <v>0</v>
      </c>
      <c r="F132" s="72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61">
        <f t="shared" si="4"/>
        <v>12</v>
      </c>
      <c r="B133" s="74">
        <f t="shared" si="5"/>
        <v>10</v>
      </c>
      <c r="C133" s="45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10.875</v>
      </c>
      <c r="D133" s="70">
        <f>COUNTIF(Расклады!X:AA,A133&amp;"+"&amp;B133)+COUNTIF(Расклады!X:AA,B133&amp;"+"&amp;A133)</f>
        <v>2</v>
      </c>
      <c r="E133" s="73">
        <f>IF(D133=0,0,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)</f>
        <v>2</v>
      </c>
      <c r="F133" s="72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4</v>
      </c>
    </row>
    <row r="134" spans="1:6" ht="12.75">
      <c r="A134" s="61">
        <f t="shared" si="4"/>
        <v>12</v>
      </c>
      <c r="B134" s="74">
        <f t="shared" si="5"/>
        <v>11</v>
      </c>
      <c r="C134" s="45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-3.625</v>
      </c>
      <c r="D134" s="70">
        <f>COUNTIF(Расклады!X:AA,A134&amp;"+"&amp;B134)+COUNTIF(Расклады!X:AA,B134&amp;"+"&amp;A134)</f>
        <v>2</v>
      </c>
      <c r="E134" s="73">
        <f>IF(D134=0,0,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)</f>
        <v>0.5</v>
      </c>
      <c r="F134" s="72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2</v>
      </c>
    </row>
    <row r="135" spans="1:6" ht="12.75">
      <c r="A135" s="61" t="str">
        <f t="shared" si="4"/>
        <v>---</v>
      </c>
      <c r="B135" s="74" t="str">
        <f t="shared" si="5"/>
        <v>---</v>
      </c>
      <c r="C135" s="45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70">
        <f>COUNTIF(Расклады!X:AA,A135&amp;"+"&amp;B135)+COUNTIF(Расклады!X:AA,B135&amp;"+"&amp;A135)</f>
        <v>0</v>
      </c>
      <c r="E135" s="73">
        <f>IF(D135=0,0,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)</f>
        <v>0</v>
      </c>
      <c r="F135" s="72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61" t="str">
        <f t="shared" si="4"/>
        <v>---</v>
      </c>
      <c r="B136" s="74" t="str">
        <f t="shared" si="5"/>
        <v>---</v>
      </c>
      <c r="C136" s="45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70">
        <f>COUNTIF(Расклады!X:AA,A136&amp;"+"&amp;B136)+COUNTIF(Расклады!X:AA,B136&amp;"+"&amp;A136)</f>
        <v>0</v>
      </c>
      <c r="E136" s="73">
        <f>IF(D136=0,0,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)</f>
        <v>0</v>
      </c>
      <c r="F136" s="72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61" t="str">
        <f t="shared" si="4"/>
        <v>---</v>
      </c>
      <c r="B137" s="74" t="str">
        <f t="shared" si="5"/>
        <v>---</v>
      </c>
      <c r="C137" s="45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70">
        <f>COUNTIF(Расклады!X:AA,A137&amp;"+"&amp;B137)+COUNTIF(Расклады!X:AA,B137&amp;"+"&amp;A137)</f>
        <v>0</v>
      </c>
      <c r="E137" s="73">
        <f>IF(D137=0,0,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)</f>
        <v>0</v>
      </c>
      <c r="F137" s="72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61" t="str">
        <f t="shared" si="4"/>
        <v>---</v>
      </c>
      <c r="B138" s="74" t="str">
        <f t="shared" si="5"/>
        <v>---</v>
      </c>
      <c r="C138" s="45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70">
        <f>COUNTIF(Расклады!X:AA,A138&amp;"+"&amp;B138)+COUNTIF(Расклады!X:AA,B138&amp;"+"&amp;A138)</f>
        <v>0</v>
      </c>
      <c r="E138" s="73">
        <f>IF(D138=0,0,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)</f>
        <v>0</v>
      </c>
      <c r="F138" s="72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61" t="str">
        <f t="shared" si="4"/>
        <v>---</v>
      </c>
      <c r="B139" s="74" t="str">
        <f t="shared" si="5"/>
        <v>---</v>
      </c>
      <c r="C139" s="45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70">
        <f>COUNTIF(Расклады!X:AA,A139&amp;"+"&amp;B139)+COUNTIF(Расклады!X:AA,B139&amp;"+"&amp;A139)</f>
        <v>0</v>
      </c>
      <c r="E139" s="73">
        <f>IF(D139=0,0,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)</f>
        <v>0</v>
      </c>
      <c r="F139" s="72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61" t="str">
        <f t="shared" si="4"/>
        <v>---</v>
      </c>
      <c r="B140" s="74" t="str">
        <f t="shared" si="5"/>
        <v>---</v>
      </c>
      <c r="C140" s="45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70">
        <f>COUNTIF(Расклады!X:AA,A140&amp;"+"&amp;B140)+COUNTIF(Расклады!X:AA,B140&amp;"+"&amp;A140)</f>
        <v>0</v>
      </c>
      <c r="E140" s="73">
        <f>IF(D140=0,0,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)</f>
        <v>0</v>
      </c>
      <c r="F140" s="72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61" t="str">
        <f t="shared" si="4"/>
        <v>---</v>
      </c>
      <c r="B141" s="74" t="str">
        <f t="shared" si="5"/>
        <v>---</v>
      </c>
      <c r="C141" s="45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70">
        <f>COUNTIF(Расклады!X:AA,A141&amp;"+"&amp;B141)+COUNTIF(Расклады!X:AA,B141&amp;"+"&amp;A141)</f>
        <v>0</v>
      </c>
      <c r="E141" s="73">
        <f>IF(D141=0,0,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)</f>
        <v>0</v>
      </c>
      <c r="F141" s="72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61" t="str">
        <f t="shared" si="4"/>
        <v>---</v>
      </c>
      <c r="B142" s="74" t="str">
        <f t="shared" si="5"/>
        <v>---</v>
      </c>
      <c r="C142" s="45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70">
        <f>COUNTIF(Расклады!X:AA,A142&amp;"+"&amp;B142)+COUNTIF(Расклады!X:AA,B142&amp;"+"&amp;A142)</f>
        <v>0</v>
      </c>
      <c r="E142" s="73">
        <f>IF(D142=0,0,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)</f>
        <v>0</v>
      </c>
      <c r="F142" s="72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61" t="str">
        <f t="shared" si="4"/>
        <v>---</v>
      </c>
      <c r="B143" s="74" t="str">
        <f t="shared" si="5"/>
        <v>---</v>
      </c>
      <c r="C143" s="45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70">
        <f>COUNTIF(Расклады!X:AA,A143&amp;"+"&amp;B143)+COUNTIF(Расклады!X:AA,B143&amp;"+"&amp;A143)</f>
        <v>0</v>
      </c>
      <c r="E143" s="73">
        <f>IF(D143=0,0,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)</f>
        <v>0</v>
      </c>
      <c r="F143" s="72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61" t="str">
        <f t="shared" si="4"/>
        <v>---</v>
      </c>
      <c r="B144" s="74" t="str">
        <f t="shared" si="5"/>
        <v>---</v>
      </c>
      <c r="C144" s="45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70">
        <f>COUNTIF(Расклады!X:AA,A144&amp;"+"&amp;B144)+COUNTIF(Расклады!X:AA,B144&amp;"+"&amp;A144)</f>
        <v>0</v>
      </c>
      <c r="E144" s="73">
        <f>IF(D144=0,0,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)</f>
        <v>0</v>
      </c>
      <c r="F144" s="72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61" t="str">
        <f t="shared" si="4"/>
        <v>---</v>
      </c>
      <c r="B145" s="74" t="str">
        <f t="shared" si="5"/>
        <v>---</v>
      </c>
      <c r="C145" s="45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70">
        <f>COUNTIF(Расклады!X:AA,A145&amp;"+"&amp;B145)+COUNTIF(Расклады!X:AA,B145&amp;"+"&amp;A145)</f>
        <v>0</v>
      </c>
      <c r="E145" s="73">
        <f>IF(D145=0,0,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)</f>
        <v>0</v>
      </c>
      <c r="F145" s="72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61" t="str">
        <f aca="true" t="shared" si="6" ref="A146:A209">IF(B146=1,A145+1,IF(B146="---","---",A145))</f>
        <v>---</v>
      </c>
      <c r="B146" s="74" t="str">
        <f aca="true" t="shared" si="7" ref="B146:B209">IF(B145="---","---",IF(AND(A145=A$1,B145+1=A$1),"---",IF(B145=A$1,1,IF(B145+1=A145,B145+2,B145+1))))</f>
        <v>---</v>
      </c>
      <c r="C146" s="45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70">
        <f>COUNTIF(Расклады!X:AA,A146&amp;"+"&amp;B146)+COUNTIF(Расклады!X:AA,B146&amp;"+"&amp;A146)</f>
        <v>0</v>
      </c>
      <c r="E146" s="73">
        <f>IF(D146=0,0,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)</f>
        <v>0</v>
      </c>
      <c r="F146" s="72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61" t="str">
        <f t="shared" si="6"/>
        <v>---</v>
      </c>
      <c r="B147" s="74" t="str">
        <f t="shared" si="7"/>
        <v>---</v>
      </c>
      <c r="C147" s="45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70">
        <f>COUNTIF(Расклады!X:AA,A147&amp;"+"&amp;B147)+COUNTIF(Расклады!X:AA,B147&amp;"+"&amp;A147)</f>
        <v>0</v>
      </c>
      <c r="E147" s="73">
        <f>IF(D147=0,0,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)</f>
        <v>0</v>
      </c>
      <c r="F147" s="72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61" t="str">
        <f t="shared" si="6"/>
        <v>---</v>
      </c>
      <c r="B148" s="74" t="str">
        <f t="shared" si="7"/>
        <v>---</v>
      </c>
      <c r="C148" s="45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70">
        <f>COUNTIF(Расклады!X:AA,A148&amp;"+"&amp;B148)+COUNTIF(Расклады!X:AA,B148&amp;"+"&amp;A148)</f>
        <v>0</v>
      </c>
      <c r="E148" s="73">
        <f>IF(D148=0,0,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)</f>
        <v>0</v>
      </c>
      <c r="F148" s="72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61" t="str">
        <f t="shared" si="6"/>
        <v>---</v>
      </c>
      <c r="B149" s="74" t="str">
        <f t="shared" si="7"/>
        <v>---</v>
      </c>
      <c r="C149" s="45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70">
        <f>COUNTIF(Расклады!X:AA,A149&amp;"+"&amp;B149)+COUNTIF(Расклады!X:AA,B149&amp;"+"&amp;A149)</f>
        <v>0</v>
      </c>
      <c r="E149" s="73">
        <f>IF(D149=0,0,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)</f>
        <v>0</v>
      </c>
      <c r="F149" s="72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61" t="str">
        <f t="shared" si="6"/>
        <v>---</v>
      </c>
      <c r="B150" s="74" t="str">
        <f t="shared" si="7"/>
        <v>---</v>
      </c>
      <c r="C150" s="45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70">
        <f>COUNTIF(Расклады!X:AA,A150&amp;"+"&amp;B150)+COUNTIF(Расклады!X:AA,B150&amp;"+"&amp;A150)</f>
        <v>0</v>
      </c>
      <c r="E150" s="73">
        <f>IF(D150=0,0,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)</f>
        <v>0</v>
      </c>
      <c r="F150" s="72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61" t="str">
        <f t="shared" si="6"/>
        <v>---</v>
      </c>
      <c r="B151" s="74" t="str">
        <f t="shared" si="7"/>
        <v>---</v>
      </c>
      <c r="C151" s="45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70">
        <f>COUNTIF(Расклады!X:AA,A151&amp;"+"&amp;B151)+COUNTIF(Расклады!X:AA,B151&amp;"+"&amp;A151)</f>
        <v>0</v>
      </c>
      <c r="E151" s="73">
        <f>IF(D151=0,0,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)</f>
        <v>0</v>
      </c>
      <c r="F151" s="72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61" t="str">
        <f t="shared" si="6"/>
        <v>---</v>
      </c>
      <c r="B152" s="74" t="str">
        <f t="shared" si="7"/>
        <v>---</v>
      </c>
      <c r="C152" s="45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70">
        <f>COUNTIF(Расклады!X:AA,A152&amp;"+"&amp;B152)+COUNTIF(Расклады!X:AA,B152&amp;"+"&amp;A152)</f>
        <v>0</v>
      </c>
      <c r="E152" s="73">
        <f>IF(D152=0,0,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)</f>
        <v>0</v>
      </c>
      <c r="F152" s="72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61" t="str">
        <f t="shared" si="6"/>
        <v>---</v>
      </c>
      <c r="B153" s="74" t="str">
        <f t="shared" si="7"/>
        <v>---</v>
      </c>
      <c r="C153" s="45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70">
        <f>COUNTIF(Расклады!X:AA,A153&amp;"+"&amp;B153)+COUNTIF(Расклады!X:AA,B153&amp;"+"&amp;A153)</f>
        <v>0</v>
      </c>
      <c r="E153" s="73">
        <f>IF(D153=0,0,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)</f>
        <v>0</v>
      </c>
      <c r="F153" s="72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61" t="str">
        <f t="shared" si="6"/>
        <v>---</v>
      </c>
      <c r="B154" s="74" t="str">
        <f t="shared" si="7"/>
        <v>---</v>
      </c>
      <c r="C154" s="45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70">
        <f>COUNTIF(Расклады!X:AA,A154&amp;"+"&amp;B154)+COUNTIF(Расклады!X:AA,B154&amp;"+"&amp;A154)</f>
        <v>0</v>
      </c>
      <c r="E154" s="73">
        <f>IF(D154=0,0,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)</f>
        <v>0</v>
      </c>
      <c r="F154" s="72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61" t="str">
        <f t="shared" si="6"/>
        <v>---</v>
      </c>
      <c r="B155" s="74" t="str">
        <f t="shared" si="7"/>
        <v>---</v>
      </c>
      <c r="C155" s="45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70">
        <f>COUNTIF(Расклады!X:AA,A155&amp;"+"&amp;B155)+COUNTIF(Расклады!X:AA,B155&amp;"+"&amp;A155)</f>
        <v>0</v>
      </c>
      <c r="E155" s="73">
        <f>IF(D155=0,0,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)</f>
        <v>0</v>
      </c>
      <c r="F155" s="72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61" t="str">
        <f t="shared" si="6"/>
        <v>---</v>
      </c>
      <c r="B156" s="74" t="str">
        <f t="shared" si="7"/>
        <v>---</v>
      </c>
      <c r="C156" s="45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70">
        <f>COUNTIF(Расклады!X:AA,A156&amp;"+"&amp;B156)+COUNTIF(Расклады!X:AA,B156&amp;"+"&amp;A156)</f>
        <v>0</v>
      </c>
      <c r="E156" s="73">
        <f>IF(D156=0,0,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)</f>
        <v>0</v>
      </c>
      <c r="F156" s="72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61" t="str">
        <f t="shared" si="6"/>
        <v>---</v>
      </c>
      <c r="B157" s="74" t="str">
        <f t="shared" si="7"/>
        <v>---</v>
      </c>
      <c r="C157" s="45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70">
        <f>COUNTIF(Расклады!X:AA,A157&amp;"+"&amp;B157)+COUNTIF(Расклады!X:AA,B157&amp;"+"&amp;A157)</f>
        <v>0</v>
      </c>
      <c r="E157" s="73">
        <f>IF(D157=0,0,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)</f>
        <v>0</v>
      </c>
      <c r="F157" s="72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61" t="str">
        <f t="shared" si="6"/>
        <v>---</v>
      </c>
      <c r="B158" s="74" t="str">
        <f t="shared" si="7"/>
        <v>---</v>
      </c>
      <c r="C158" s="45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70">
        <f>COUNTIF(Расклады!X:AA,A158&amp;"+"&amp;B158)+COUNTIF(Расклады!X:AA,B158&amp;"+"&amp;A158)</f>
        <v>0</v>
      </c>
      <c r="E158" s="73">
        <f>IF(D158=0,0,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)</f>
        <v>0</v>
      </c>
      <c r="F158" s="72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61" t="str">
        <f t="shared" si="6"/>
        <v>---</v>
      </c>
      <c r="B159" s="74" t="str">
        <f t="shared" si="7"/>
        <v>---</v>
      </c>
      <c r="C159" s="45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70">
        <f>COUNTIF(Расклады!X:AA,A159&amp;"+"&amp;B159)+COUNTIF(Расклады!X:AA,B159&amp;"+"&amp;A159)</f>
        <v>0</v>
      </c>
      <c r="E159" s="73">
        <f>IF(D159=0,0,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)</f>
        <v>0</v>
      </c>
      <c r="F159" s="72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61" t="str">
        <f t="shared" si="6"/>
        <v>---</v>
      </c>
      <c r="B160" s="74" t="str">
        <f t="shared" si="7"/>
        <v>---</v>
      </c>
      <c r="C160" s="45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70">
        <f>COUNTIF(Расклады!X:AA,A160&amp;"+"&amp;B160)+COUNTIF(Расклады!X:AA,B160&amp;"+"&amp;A160)</f>
        <v>0</v>
      </c>
      <c r="E160" s="73">
        <f>IF(D160=0,0,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)</f>
        <v>0</v>
      </c>
      <c r="F160" s="72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61" t="str">
        <f t="shared" si="6"/>
        <v>---</v>
      </c>
      <c r="B161" s="74" t="str">
        <f t="shared" si="7"/>
        <v>---</v>
      </c>
      <c r="C161" s="45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70">
        <f>COUNTIF(Расклады!X:AA,A161&amp;"+"&amp;B161)+COUNTIF(Расклады!X:AA,B161&amp;"+"&amp;A161)</f>
        <v>0</v>
      </c>
      <c r="E161" s="73">
        <f>IF(D161=0,0,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)</f>
        <v>0</v>
      </c>
      <c r="F161" s="72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61" t="str">
        <f t="shared" si="6"/>
        <v>---</v>
      </c>
      <c r="B162" s="74" t="str">
        <f t="shared" si="7"/>
        <v>---</v>
      </c>
      <c r="C162" s="45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70">
        <f>COUNTIF(Расклады!X:AA,A162&amp;"+"&amp;B162)+COUNTIF(Расклады!X:AA,B162&amp;"+"&amp;A162)</f>
        <v>0</v>
      </c>
      <c r="E162" s="73">
        <f>IF(D162=0,0,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)</f>
        <v>0</v>
      </c>
      <c r="F162" s="72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61" t="str">
        <f t="shared" si="6"/>
        <v>---</v>
      </c>
      <c r="B163" s="74" t="str">
        <f t="shared" si="7"/>
        <v>---</v>
      </c>
      <c r="C163" s="45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70">
        <f>COUNTIF(Расклады!X:AA,A163&amp;"+"&amp;B163)+COUNTIF(Расклады!X:AA,B163&amp;"+"&amp;A163)</f>
        <v>0</v>
      </c>
      <c r="E163" s="73">
        <f>IF(D163=0,0,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)</f>
        <v>0</v>
      </c>
      <c r="F163" s="72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61" t="str">
        <f t="shared" si="6"/>
        <v>---</v>
      </c>
      <c r="B164" s="74" t="str">
        <f t="shared" si="7"/>
        <v>---</v>
      </c>
      <c r="C164" s="45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70">
        <f>COUNTIF(Расклады!X:AA,A164&amp;"+"&amp;B164)+COUNTIF(Расклады!X:AA,B164&amp;"+"&amp;A164)</f>
        <v>0</v>
      </c>
      <c r="E164" s="73">
        <f>IF(D164=0,0,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)</f>
        <v>0</v>
      </c>
      <c r="F164" s="72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61" t="str">
        <f t="shared" si="6"/>
        <v>---</v>
      </c>
      <c r="B165" s="74" t="str">
        <f t="shared" si="7"/>
        <v>---</v>
      </c>
      <c r="C165" s="45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70">
        <f>COUNTIF(Расклады!X:AA,A165&amp;"+"&amp;B165)+COUNTIF(Расклады!X:AA,B165&amp;"+"&amp;A165)</f>
        <v>0</v>
      </c>
      <c r="E165" s="73">
        <f>IF(D165=0,0,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)</f>
        <v>0</v>
      </c>
      <c r="F165" s="72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61" t="str">
        <f t="shared" si="6"/>
        <v>---</v>
      </c>
      <c r="B166" s="74" t="str">
        <f t="shared" si="7"/>
        <v>---</v>
      </c>
      <c r="C166" s="45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70">
        <f>COUNTIF(Расклады!X:AA,A166&amp;"+"&amp;B166)+COUNTIF(Расклады!X:AA,B166&amp;"+"&amp;A166)</f>
        <v>0</v>
      </c>
      <c r="E166" s="73">
        <f>IF(D166=0,0,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)</f>
        <v>0</v>
      </c>
      <c r="F166" s="72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61" t="str">
        <f t="shared" si="6"/>
        <v>---</v>
      </c>
      <c r="B167" s="74" t="str">
        <f t="shared" si="7"/>
        <v>---</v>
      </c>
      <c r="C167" s="45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70">
        <f>COUNTIF(Расклады!X:AA,A167&amp;"+"&amp;B167)+COUNTIF(Расклады!X:AA,B167&amp;"+"&amp;A167)</f>
        <v>0</v>
      </c>
      <c r="E167" s="73">
        <f>IF(D167=0,0,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)</f>
        <v>0</v>
      </c>
      <c r="F167" s="72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61" t="str">
        <f t="shared" si="6"/>
        <v>---</v>
      </c>
      <c r="B168" s="74" t="str">
        <f t="shared" si="7"/>
        <v>---</v>
      </c>
      <c r="C168" s="45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70">
        <f>COUNTIF(Расклады!X:AA,A168&amp;"+"&amp;B168)+COUNTIF(Расклады!X:AA,B168&amp;"+"&amp;A168)</f>
        <v>0</v>
      </c>
      <c r="E168" s="73">
        <f>IF(D168=0,0,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)</f>
        <v>0</v>
      </c>
      <c r="F168" s="72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61" t="str">
        <f t="shared" si="6"/>
        <v>---</v>
      </c>
      <c r="B169" s="74" t="str">
        <f t="shared" si="7"/>
        <v>---</v>
      </c>
      <c r="C169" s="45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70">
        <f>COUNTIF(Расклады!X:AA,A169&amp;"+"&amp;B169)+COUNTIF(Расклады!X:AA,B169&amp;"+"&amp;A169)</f>
        <v>0</v>
      </c>
      <c r="E169" s="73">
        <f>IF(D169=0,0,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)</f>
        <v>0</v>
      </c>
      <c r="F169" s="72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61" t="str">
        <f t="shared" si="6"/>
        <v>---</v>
      </c>
      <c r="B170" s="74" t="str">
        <f t="shared" si="7"/>
        <v>---</v>
      </c>
      <c r="C170" s="45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70">
        <f>COUNTIF(Расклады!X:AA,A170&amp;"+"&amp;B170)+COUNTIF(Расклады!X:AA,B170&amp;"+"&amp;A170)</f>
        <v>0</v>
      </c>
      <c r="E170" s="73">
        <f>IF(D170=0,0,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)</f>
        <v>0</v>
      </c>
      <c r="F170" s="72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61" t="str">
        <f t="shared" si="6"/>
        <v>---</v>
      </c>
      <c r="B171" s="74" t="str">
        <f t="shared" si="7"/>
        <v>---</v>
      </c>
      <c r="C171" s="45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70">
        <f>COUNTIF(Расклады!X:AA,A171&amp;"+"&amp;B171)+COUNTIF(Расклады!X:AA,B171&amp;"+"&amp;A171)</f>
        <v>0</v>
      </c>
      <c r="E171" s="73">
        <f>IF(D171=0,0,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)</f>
        <v>0</v>
      </c>
      <c r="F171" s="72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61" t="str">
        <f t="shared" si="6"/>
        <v>---</v>
      </c>
      <c r="B172" s="74" t="str">
        <f t="shared" si="7"/>
        <v>---</v>
      </c>
      <c r="C172" s="45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70">
        <f>COUNTIF(Расклады!X:AA,A172&amp;"+"&amp;B172)+COUNTIF(Расклады!X:AA,B172&amp;"+"&amp;A172)</f>
        <v>0</v>
      </c>
      <c r="E172" s="73">
        <f>IF(D172=0,0,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)</f>
        <v>0</v>
      </c>
      <c r="F172" s="72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61" t="str">
        <f t="shared" si="6"/>
        <v>---</v>
      </c>
      <c r="B173" s="74" t="str">
        <f t="shared" si="7"/>
        <v>---</v>
      </c>
      <c r="C173" s="45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70">
        <f>COUNTIF(Расклады!X:AA,A173&amp;"+"&amp;B173)+COUNTIF(Расклады!X:AA,B173&amp;"+"&amp;A173)</f>
        <v>0</v>
      </c>
      <c r="E173" s="73">
        <f>IF(D173=0,0,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)</f>
        <v>0</v>
      </c>
      <c r="F173" s="72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61" t="str">
        <f t="shared" si="6"/>
        <v>---</v>
      </c>
      <c r="B174" s="74" t="str">
        <f t="shared" si="7"/>
        <v>---</v>
      </c>
      <c r="C174" s="45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70">
        <f>COUNTIF(Расклады!X:AA,A174&amp;"+"&amp;B174)+COUNTIF(Расклады!X:AA,B174&amp;"+"&amp;A174)</f>
        <v>0</v>
      </c>
      <c r="E174" s="73">
        <f>IF(D174=0,0,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)</f>
        <v>0</v>
      </c>
      <c r="F174" s="72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61" t="str">
        <f t="shared" si="6"/>
        <v>---</v>
      </c>
      <c r="B175" s="74" t="str">
        <f t="shared" si="7"/>
        <v>---</v>
      </c>
      <c r="C175" s="45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70">
        <f>COUNTIF(Расклады!X:AA,A175&amp;"+"&amp;B175)+COUNTIF(Расклады!X:AA,B175&amp;"+"&amp;A175)</f>
        <v>0</v>
      </c>
      <c r="E175" s="73">
        <f>IF(D175=0,0,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)</f>
        <v>0</v>
      </c>
      <c r="F175" s="72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61" t="str">
        <f t="shared" si="6"/>
        <v>---</v>
      </c>
      <c r="B176" s="74" t="str">
        <f t="shared" si="7"/>
        <v>---</v>
      </c>
      <c r="C176" s="45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70">
        <f>COUNTIF(Расклады!X:AA,A176&amp;"+"&amp;B176)+COUNTIF(Расклады!X:AA,B176&amp;"+"&amp;A176)</f>
        <v>0</v>
      </c>
      <c r="E176" s="73">
        <f>IF(D176=0,0,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)</f>
        <v>0</v>
      </c>
      <c r="F176" s="72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61" t="str">
        <f t="shared" si="6"/>
        <v>---</v>
      </c>
      <c r="B177" s="74" t="str">
        <f t="shared" si="7"/>
        <v>---</v>
      </c>
      <c r="C177" s="45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70">
        <f>COUNTIF(Расклады!X:AA,A177&amp;"+"&amp;B177)+COUNTIF(Расклады!X:AA,B177&amp;"+"&amp;A177)</f>
        <v>0</v>
      </c>
      <c r="E177" s="73">
        <f>IF(D177=0,0,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)</f>
        <v>0</v>
      </c>
      <c r="F177" s="72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61" t="str">
        <f t="shared" si="6"/>
        <v>---</v>
      </c>
      <c r="B178" s="74" t="str">
        <f t="shared" si="7"/>
        <v>---</v>
      </c>
      <c r="C178" s="45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70">
        <f>COUNTIF(Расклады!X:AA,A178&amp;"+"&amp;B178)+COUNTIF(Расклады!X:AA,B178&amp;"+"&amp;A178)</f>
        <v>0</v>
      </c>
      <c r="E178" s="73">
        <f>IF(D178=0,0,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)</f>
        <v>0</v>
      </c>
      <c r="F178" s="72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61" t="str">
        <f t="shared" si="6"/>
        <v>---</v>
      </c>
      <c r="B179" s="74" t="str">
        <f t="shared" si="7"/>
        <v>---</v>
      </c>
      <c r="C179" s="45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70">
        <f>COUNTIF(Расклады!X:AA,A179&amp;"+"&amp;B179)+COUNTIF(Расклады!X:AA,B179&amp;"+"&amp;A179)</f>
        <v>0</v>
      </c>
      <c r="E179" s="73">
        <f>IF(D179=0,0,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)</f>
        <v>0</v>
      </c>
      <c r="F179" s="72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61" t="str">
        <f t="shared" si="6"/>
        <v>---</v>
      </c>
      <c r="B180" s="74" t="str">
        <f t="shared" si="7"/>
        <v>---</v>
      </c>
      <c r="C180" s="45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70">
        <f>COUNTIF(Расклады!X:AA,A180&amp;"+"&amp;B180)+COUNTIF(Расклады!X:AA,B180&amp;"+"&amp;A180)</f>
        <v>0</v>
      </c>
      <c r="E180" s="73">
        <f>IF(D180=0,0,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)</f>
        <v>0</v>
      </c>
      <c r="F180" s="72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61" t="str">
        <f t="shared" si="6"/>
        <v>---</v>
      </c>
      <c r="B181" s="74" t="str">
        <f t="shared" si="7"/>
        <v>---</v>
      </c>
      <c r="C181" s="45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70">
        <f>COUNTIF(Расклады!X:AA,A181&amp;"+"&amp;B181)+COUNTIF(Расклады!X:AA,B181&amp;"+"&amp;A181)</f>
        <v>0</v>
      </c>
      <c r="E181" s="73">
        <f>IF(D181=0,0,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)</f>
        <v>0</v>
      </c>
      <c r="F181" s="72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61" t="str">
        <f t="shared" si="6"/>
        <v>---</v>
      </c>
      <c r="B182" s="74" t="str">
        <f t="shared" si="7"/>
        <v>---</v>
      </c>
      <c r="C182" s="45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70">
        <f>COUNTIF(Расклады!X:AA,A182&amp;"+"&amp;B182)+COUNTIF(Расклады!X:AA,B182&amp;"+"&amp;A182)</f>
        <v>0</v>
      </c>
      <c r="E182" s="73">
        <f>IF(D182=0,0,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)</f>
        <v>0</v>
      </c>
      <c r="F182" s="72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61" t="str">
        <f t="shared" si="6"/>
        <v>---</v>
      </c>
      <c r="B183" s="74" t="str">
        <f t="shared" si="7"/>
        <v>---</v>
      </c>
      <c r="C183" s="45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70">
        <f>COUNTIF(Расклады!X:AA,A183&amp;"+"&amp;B183)+COUNTIF(Расклады!X:AA,B183&amp;"+"&amp;A183)</f>
        <v>0</v>
      </c>
      <c r="E183" s="73">
        <f>IF(D183=0,0,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)</f>
        <v>0</v>
      </c>
      <c r="F183" s="72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61" t="str">
        <f t="shared" si="6"/>
        <v>---</v>
      </c>
      <c r="B184" s="74" t="str">
        <f t="shared" si="7"/>
        <v>---</v>
      </c>
      <c r="C184" s="45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70">
        <f>COUNTIF(Расклады!X:AA,A184&amp;"+"&amp;B184)+COUNTIF(Расклады!X:AA,B184&amp;"+"&amp;A184)</f>
        <v>0</v>
      </c>
      <c r="E184" s="73">
        <f>IF(D184=0,0,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)</f>
        <v>0</v>
      </c>
      <c r="F184" s="72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61" t="str">
        <f t="shared" si="6"/>
        <v>---</v>
      </c>
      <c r="B185" s="74" t="str">
        <f t="shared" si="7"/>
        <v>---</v>
      </c>
      <c r="C185" s="45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70">
        <f>COUNTIF(Расклады!X:AA,A185&amp;"+"&amp;B185)+COUNTIF(Расклады!X:AA,B185&amp;"+"&amp;A185)</f>
        <v>0</v>
      </c>
      <c r="E185" s="73">
        <f>IF(D185=0,0,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)</f>
        <v>0</v>
      </c>
      <c r="F185" s="72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61" t="str">
        <f t="shared" si="6"/>
        <v>---</v>
      </c>
      <c r="B186" s="74" t="str">
        <f t="shared" si="7"/>
        <v>---</v>
      </c>
      <c r="C186" s="45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70">
        <f>COUNTIF(Расклады!X:AA,A186&amp;"+"&amp;B186)+COUNTIF(Расклады!X:AA,B186&amp;"+"&amp;A186)</f>
        <v>0</v>
      </c>
      <c r="E186" s="73">
        <f>IF(D186=0,0,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)</f>
        <v>0</v>
      </c>
      <c r="F186" s="72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61" t="str">
        <f t="shared" si="6"/>
        <v>---</v>
      </c>
      <c r="B187" s="74" t="str">
        <f t="shared" si="7"/>
        <v>---</v>
      </c>
      <c r="C187" s="45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70">
        <f>COUNTIF(Расклады!X:AA,A187&amp;"+"&amp;B187)+COUNTIF(Расклады!X:AA,B187&amp;"+"&amp;A187)</f>
        <v>0</v>
      </c>
      <c r="E187" s="73">
        <f>IF(D187=0,0,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)</f>
        <v>0</v>
      </c>
      <c r="F187" s="72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61" t="str">
        <f t="shared" si="6"/>
        <v>---</v>
      </c>
      <c r="B188" s="74" t="str">
        <f t="shared" si="7"/>
        <v>---</v>
      </c>
      <c r="C188" s="45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70">
        <f>COUNTIF(Расклады!X:AA,A188&amp;"+"&amp;B188)+COUNTIF(Расклады!X:AA,B188&amp;"+"&amp;A188)</f>
        <v>0</v>
      </c>
      <c r="E188" s="73">
        <f>IF(D188=0,0,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)</f>
        <v>0</v>
      </c>
      <c r="F188" s="72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61" t="str">
        <f t="shared" si="6"/>
        <v>---</v>
      </c>
      <c r="B189" s="74" t="str">
        <f t="shared" si="7"/>
        <v>---</v>
      </c>
      <c r="C189" s="45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70">
        <f>COUNTIF(Расклады!X:AA,A189&amp;"+"&amp;B189)+COUNTIF(Расклады!X:AA,B189&amp;"+"&amp;A189)</f>
        <v>0</v>
      </c>
      <c r="E189" s="73">
        <f>IF(D189=0,0,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)</f>
        <v>0</v>
      </c>
      <c r="F189" s="72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61" t="str">
        <f t="shared" si="6"/>
        <v>---</v>
      </c>
      <c r="B190" s="74" t="str">
        <f t="shared" si="7"/>
        <v>---</v>
      </c>
      <c r="C190" s="45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70">
        <f>COUNTIF(Расклады!X:AA,A190&amp;"+"&amp;B190)+COUNTIF(Расклады!X:AA,B190&amp;"+"&amp;A190)</f>
        <v>0</v>
      </c>
      <c r="E190" s="73">
        <f>IF(D190=0,0,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)</f>
        <v>0</v>
      </c>
      <c r="F190" s="72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61" t="str">
        <f t="shared" si="6"/>
        <v>---</v>
      </c>
      <c r="B191" s="74" t="str">
        <f t="shared" si="7"/>
        <v>---</v>
      </c>
      <c r="C191" s="45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70">
        <f>COUNTIF(Расклады!X:AA,A191&amp;"+"&amp;B191)+COUNTIF(Расклады!X:AA,B191&amp;"+"&amp;A191)</f>
        <v>0</v>
      </c>
      <c r="E191" s="73">
        <f>IF(D191=0,0,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)</f>
        <v>0</v>
      </c>
      <c r="F191" s="72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61" t="str">
        <f t="shared" si="6"/>
        <v>---</v>
      </c>
      <c r="B192" s="74" t="str">
        <f t="shared" si="7"/>
        <v>---</v>
      </c>
      <c r="C192" s="45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70">
        <f>COUNTIF(Расклады!X:AA,A192&amp;"+"&amp;B192)+COUNTIF(Расклады!X:AA,B192&amp;"+"&amp;A192)</f>
        <v>0</v>
      </c>
      <c r="E192" s="73">
        <f>IF(D192=0,0,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)</f>
        <v>0</v>
      </c>
      <c r="F192" s="72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61" t="str">
        <f t="shared" si="6"/>
        <v>---</v>
      </c>
      <c r="B193" s="74" t="str">
        <f t="shared" si="7"/>
        <v>---</v>
      </c>
      <c r="C193" s="45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70">
        <f>COUNTIF(Расклады!X:AA,A193&amp;"+"&amp;B193)+COUNTIF(Расклады!X:AA,B193&amp;"+"&amp;A193)</f>
        <v>0</v>
      </c>
      <c r="E193" s="73">
        <f>IF(D193=0,0,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)</f>
        <v>0</v>
      </c>
      <c r="F193" s="72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61" t="str">
        <f t="shared" si="6"/>
        <v>---</v>
      </c>
      <c r="B194" s="74" t="str">
        <f t="shared" si="7"/>
        <v>---</v>
      </c>
      <c r="C194" s="45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70">
        <f>COUNTIF(Расклады!X:AA,A194&amp;"+"&amp;B194)+COUNTIF(Расклады!X:AA,B194&amp;"+"&amp;A194)</f>
        <v>0</v>
      </c>
      <c r="E194" s="73">
        <f>IF(D194=0,0,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)</f>
        <v>0</v>
      </c>
      <c r="F194" s="72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61" t="str">
        <f t="shared" si="6"/>
        <v>---</v>
      </c>
      <c r="B195" s="74" t="str">
        <f t="shared" si="7"/>
        <v>---</v>
      </c>
      <c r="C195" s="45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70">
        <f>COUNTIF(Расклады!X:AA,A195&amp;"+"&amp;B195)+COUNTIF(Расклады!X:AA,B195&amp;"+"&amp;A195)</f>
        <v>0</v>
      </c>
      <c r="E195" s="73">
        <f>IF(D195=0,0,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)</f>
        <v>0</v>
      </c>
      <c r="F195" s="72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61" t="str">
        <f t="shared" si="6"/>
        <v>---</v>
      </c>
      <c r="B196" s="74" t="str">
        <f t="shared" si="7"/>
        <v>---</v>
      </c>
      <c r="C196" s="45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70">
        <f>COUNTIF(Расклады!X:AA,A196&amp;"+"&amp;B196)+COUNTIF(Расклады!X:AA,B196&amp;"+"&amp;A196)</f>
        <v>0</v>
      </c>
      <c r="E196" s="73">
        <f>IF(D196=0,0,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)</f>
        <v>0</v>
      </c>
      <c r="F196" s="72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61" t="str">
        <f t="shared" si="6"/>
        <v>---</v>
      </c>
      <c r="B197" s="74" t="str">
        <f t="shared" si="7"/>
        <v>---</v>
      </c>
      <c r="C197" s="45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70">
        <f>COUNTIF(Расклады!X:AA,A197&amp;"+"&amp;B197)+COUNTIF(Расклады!X:AA,B197&amp;"+"&amp;A197)</f>
        <v>0</v>
      </c>
      <c r="E197" s="73">
        <f>IF(D197=0,0,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)</f>
        <v>0</v>
      </c>
      <c r="F197" s="72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61" t="str">
        <f t="shared" si="6"/>
        <v>---</v>
      </c>
      <c r="B198" s="74" t="str">
        <f t="shared" si="7"/>
        <v>---</v>
      </c>
      <c r="C198" s="45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70">
        <f>COUNTIF(Расклады!X:AA,A198&amp;"+"&amp;B198)+COUNTIF(Расклады!X:AA,B198&amp;"+"&amp;A198)</f>
        <v>0</v>
      </c>
      <c r="E198" s="73">
        <f>IF(D198=0,0,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)</f>
        <v>0</v>
      </c>
      <c r="F198" s="72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61" t="str">
        <f t="shared" si="6"/>
        <v>---</v>
      </c>
      <c r="B199" s="74" t="str">
        <f t="shared" si="7"/>
        <v>---</v>
      </c>
      <c r="C199" s="45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70">
        <f>COUNTIF(Расклады!X:AA,A199&amp;"+"&amp;B199)+COUNTIF(Расклады!X:AA,B199&amp;"+"&amp;A199)</f>
        <v>0</v>
      </c>
      <c r="E199" s="73">
        <f>IF(D199=0,0,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)</f>
        <v>0</v>
      </c>
      <c r="F199" s="72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61" t="str">
        <f t="shared" si="6"/>
        <v>---</v>
      </c>
      <c r="B200" s="74" t="str">
        <f t="shared" si="7"/>
        <v>---</v>
      </c>
      <c r="C200" s="45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70">
        <f>COUNTIF(Расклады!X:AA,A200&amp;"+"&amp;B200)+COUNTIF(Расклады!X:AA,B200&amp;"+"&amp;A200)</f>
        <v>0</v>
      </c>
      <c r="E200" s="73">
        <f>IF(D200=0,0,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)</f>
        <v>0</v>
      </c>
      <c r="F200" s="72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61" t="str">
        <f t="shared" si="6"/>
        <v>---</v>
      </c>
      <c r="B201" s="74" t="str">
        <f t="shared" si="7"/>
        <v>---</v>
      </c>
      <c r="C201" s="45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70">
        <f>COUNTIF(Расклады!X:AA,A201&amp;"+"&amp;B201)+COUNTIF(Расклады!X:AA,B201&amp;"+"&amp;A201)</f>
        <v>0</v>
      </c>
      <c r="E201" s="73">
        <f>IF(D201=0,0,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)</f>
        <v>0</v>
      </c>
      <c r="F201" s="72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61" t="str">
        <f t="shared" si="6"/>
        <v>---</v>
      </c>
      <c r="B202" s="74" t="str">
        <f t="shared" si="7"/>
        <v>---</v>
      </c>
      <c r="C202" s="45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70">
        <f>COUNTIF(Расклады!X:AA,A202&amp;"+"&amp;B202)+COUNTIF(Расклады!X:AA,B202&amp;"+"&amp;A202)</f>
        <v>0</v>
      </c>
      <c r="E202" s="73">
        <f>IF(D202=0,0,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)</f>
        <v>0</v>
      </c>
      <c r="F202" s="72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61" t="str">
        <f t="shared" si="6"/>
        <v>---</v>
      </c>
      <c r="B203" s="74" t="str">
        <f t="shared" si="7"/>
        <v>---</v>
      </c>
      <c r="C203" s="45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70">
        <f>COUNTIF(Расклады!X:AA,A203&amp;"+"&amp;B203)+COUNTIF(Расклады!X:AA,B203&amp;"+"&amp;A203)</f>
        <v>0</v>
      </c>
      <c r="E203" s="73">
        <f>IF(D203=0,0,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)</f>
        <v>0</v>
      </c>
      <c r="F203" s="72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61" t="str">
        <f t="shared" si="6"/>
        <v>---</v>
      </c>
      <c r="B204" s="74" t="str">
        <f t="shared" si="7"/>
        <v>---</v>
      </c>
      <c r="C204" s="45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70">
        <f>COUNTIF(Расклады!X:AA,A204&amp;"+"&amp;B204)+COUNTIF(Расклады!X:AA,B204&amp;"+"&amp;A204)</f>
        <v>0</v>
      </c>
      <c r="E204" s="73">
        <f>IF(D204=0,0,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)</f>
        <v>0</v>
      </c>
      <c r="F204" s="72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61" t="str">
        <f t="shared" si="6"/>
        <v>---</v>
      </c>
      <c r="B205" s="74" t="str">
        <f t="shared" si="7"/>
        <v>---</v>
      </c>
      <c r="C205" s="45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70">
        <f>COUNTIF(Расклады!X:AA,A205&amp;"+"&amp;B205)+COUNTIF(Расклады!X:AA,B205&amp;"+"&amp;A205)</f>
        <v>0</v>
      </c>
      <c r="E205" s="73">
        <f>IF(D205=0,0,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)</f>
        <v>0</v>
      </c>
      <c r="F205" s="72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61" t="str">
        <f t="shared" si="6"/>
        <v>---</v>
      </c>
      <c r="B206" s="74" t="str">
        <f t="shared" si="7"/>
        <v>---</v>
      </c>
      <c r="C206" s="45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70">
        <f>COUNTIF(Расклады!X:AA,A206&amp;"+"&amp;B206)+COUNTIF(Расклады!X:AA,B206&amp;"+"&amp;A206)</f>
        <v>0</v>
      </c>
      <c r="E206" s="73">
        <f>IF(D206=0,0,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)</f>
        <v>0</v>
      </c>
      <c r="F206" s="72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61" t="str">
        <f t="shared" si="6"/>
        <v>---</v>
      </c>
      <c r="B207" s="74" t="str">
        <f t="shared" si="7"/>
        <v>---</v>
      </c>
      <c r="C207" s="45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70">
        <f>COUNTIF(Расклады!X:AA,A207&amp;"+"&amp;B207)+COUNTIF(Расклады!X:AA,B207&amp;"+"&amp;A207)</f>
        <v>0</v>
      </c>
      <c r="E207" s="73">
        <f>IF(D207=0,0,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)</f>
        <v>0</v>
      </c>
      <c r="F207" s="72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61" t="str">
        <f t="shared" si="6"/>
        <v>---</v>
      </c>
      <c r="B208" s="74" t="str">
        <f t="shared" si="7"/>
        <v>---</v>
      </c>
      <c r="C208" s="45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70">
        <f>COUNTIF(Расклады!X:AA,A208&amp;"+"&amp;B208)+COUNTIF(Расклады!X:AA,B208&amp;"+"&amp;A208)</f>
        <v>0</v>
      </c>
      <c r="E208" s="73">
        <f>IF(D208=0,0,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)</f>
        <v>0</v>
      </c>
      <c r="F208" s="72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61" t="str">
        <f t="shared" si="6"/>
        <v>---</v>
      </c>
      <c r="B209" s="74" t="str">
        <f t="shared" si="7"/>
        <v>---</v>
      </c>
      <c r="C209" s="45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70">
        <f>COUNTIF(Расклады!X:AA,A209&amp;"+"&amp;B209)+COUNTIF(Расклады!X:AA,B209&amp;"+"&amp;A209)</f>
        <v>0</v>
      </c>
      <c r="E209" s="73">
        <f>IF(D209=0,0,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)</f>
        <v>0</v>
      </c>
      <c r="F209" s="72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61" t="str">
        <f aca="true" t="shared" si="8" ref="A210:A273">IF(B210=1,A209+1,IF(B210="---","---",A209))</f>
        <v>---</v>
      </c>
      <c r="B210" s="74" t="str">
        <f aca="true" t="shared" si="9" ref="B210:B273">IF(B209="---","---",IF(AND(A209=A$1,B209+1=A$1),"---",IF(B209=A$1,1,IF(B209+1=A209,B209+2,B209+1))))</f>
        <v>---</v>
      </c>
      <c r="C210" s="45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70">
        <f>COUNTIF(Расклады!X:AA,A210&amp;"+"&amp;B210)+COUNTIF(Расклады!X:AA,B210&amp;"+"&amp;A210)</f>
        <v>0</v>
      </c>
      <c r="E210" s="73">
        <f>IF(D210=0,0,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)</f>
        <v>0</v>
      </c>
      <c r="F210" s="72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61" t="str">
        <f t="shared" si="8"/>
        <v>---</v>
      </c>
      <c r="B211" s="74" t="str">
        <f t="shared" si="9"/>
        <v>---</v>
      </c>
      <c r="C211" s="45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70">
        <f>COUNTIF(Расклады!X:AA,A211&amp;"+"&amp;B211)+COUNTIF(Расклады!X:AA,B211&amp;"+"&amp;A211)</f>
        <v>0</v>
      </c>
      <c r="E211" s="73">
        <f>IF(D211=0,0,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)</f>
        <v>0</v>
      </c>
      <c r="F211" s="72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61" t="str">
        <f t="shared" si="8"/>
        <v>---</v>
      </c>
      <c r="B212" s="74" t="str">
        <f t="shared" si="9"/>
        <v>---</v>
      </c>
      <c r="C212" s="45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70">
        <f>COUNTIF(Расклады!X:AA,A212&amp;"+"&amp;B212)+COUNTIF(Расклады!X:AA,B212&amp;"+"&amp;A212)</f>
        <v>0</v>
      </c>
      <c r="E212" s="73">
        <f>IF(D212=0,0,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)</f>
        <v>0</v>
      </c>
      <c r="F212" s="72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61" t="str">
        <f t="shared" si="8"/>
        <v>---</v>
      </c>
      <c r="B213" s="74" t="str">
        <f t="shared" si="9"/>
        <v>---</v>
      </c>
      <c r="C213" s="45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70">
        <f>COUNTIF(Расклады!X:AA,A213&amp;"+"&amp;B213)+COUNTIF(Расклады!X:AA,B213&amp;"+"&amp;A213)</f>
        <v>0</v>
      </c>
      <c r="E213" s="73">
        <f>IF(D213=0,0,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)</f>
        <v>0</v>
      </c>
      <c r="F213" s="72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61" t="str">
        <f t="shared" si="8"/>
        <v>---</v>
      </c>
      <c r="B214" s="74" t="str">
        <f t="shared" si="9"/>
        <v>---</v>
      </c>
      <c r="C214" s="45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70">
        <f>COUNTIF(Расклады!X:AA,A214&amp;"+"&amp;B214)+COUNTIF(Расклады!X:AA,B214&amp;"+"&amp;A214)</f>
        <v>0</v>
      </c>
      <c r="E214" s="73">
        <f>IF(D214=0,0,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)</f>
        <v>0</v>
      </c>
      <c r="F214" s="72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61" t="str">
        <f t="shared" si="8"/>
        <v>---</v>
      </c>
      <c r="B215" s="74" t="str">
        <f t="shared" si="9"/>
        <v>---</v>
      </c>
      <c r="C215" s="45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70">
        <f>COUNTIF(Расклады!X:AA,A215&amp;"+"&amp;B215)+COUNTIF(Расклады!X:AA,B215&amp;"+"&amp;A215)</f>
        <v>0</v>
      </c>
      <c r="E215" s="73">
        <f>IF(D215=0,0,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)</f>
        <v>0</v>
      </c>
      <c r="F215" s="72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61" t="str">
        <f t="shared" si="8"/>
        <v>---</v>
      </c>
      <c r="B216" s="74" t="str">
        <f t="shared" si="9"/>
        <v>---</v>
      </c>
      <c r="C216" s="45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70">
        <f>COUNTIF(Расклады!X:AA,A216&amp;"+"&amp;B216)+COUNTIF(Расклады!X:AA,B216&amp;"+"&amp;A216)</f>
        <v>0</v>
      </c>
      <c r="E216" s="73">
        <f>IF(D216=0,0,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)</f>
        <v>0</v>
      </c>
      <c r="F216" s="72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61" t="str">
        <f t="shared" si="8"/>
        <v>---</v>
      </c>
      <c r="B217" s="74" t="str">
        <f t="shared" si="9"/>
        <v>---</v>
      </c>
      <c r="C217" s="45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70">
        <f>COUNTIF(Расклады!X:AA,A217&amp;"+"&amp;B217)+COUNTIF(Расклады!X:AA,B217&amp;"+"&amp;A217)</f>
        <v>0</v>
      </c>
      <c r="E217" s="73">
        <f>IF(D217=0,0,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)</f>
        <v>0</v>
      </c>
      <c r="F217" s="72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61" t="str">
        <f t="shared" si="8"/>
        <v>---</v>
      </c>
      <c r="B218" s="74" t="str">
        <f t="shared" si="9"/>
        <v>---</v>
      </c>
      <c r="C218" s="45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70">
        <f>COUNTIF(Расклады!X:AA,A218&amp;"+"&amp;B218)+COUNTIF(Расклады!X:AA,B218&amp;"+"&amp;A218)</f>
        <v>0</v>
      </c>
      <c r="E218" s="73">
        <f>IF(D218=0,0,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)</f>
        <v>0</v>
      </c>
      <c r="F218" s="72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61" t="str">
        <f t="shared" si="8"/>
        <v>---</v>
      </c>
      <c r="B219" s="74" t="str">
        <f t="shared" si="9"/>
        <v>---</v>
      </c>
      <c r="C219" s="45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70">
        <f>COUNTIF(Расклады!X:AA,A219&amp;"+"&amp;B219)+COUNTIF(Расклады!X:AA,B219&amp;"+"&amp;A219)</f>
        <v>0</v>
      </c>
      <c r="E219" s="73">
        <f>IF(D219=0,0,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)</f>
        <v>0</v>
      </c>
      <c r="F219" s="72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61" t="str">
        <f t="shared" si="8"/>
        <v>---</v>
      </c>
      <c r="B220" s="74" t="str">
        <f t="shared" si="9"/>
        <v>---</v>
      </c>
      <c r="C220" s="45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70">
        <f>COUNTIF(Расклады!X:AA,A220&amp;"+"&amp;B220)+COUNTIF(Расклады!X:AA,B220&amp;"+"&amp;A220)</f>
        <v>0</v>
      </c>
      <c r="E220" s="73">
        <f>IF(D220=0,0,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)</f>
        <v>0</v>
      </c>
      <c r="F220" s="72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61" t="str">
        <f t="shared" si="8"/>
        <v>---</v>
      </c>
      <c r="B221" s="74" t="str">
        <f t="shared" si="9"/>
        <v>---</v>
      </c>
      <c r="C221" s="45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70">
        <f>COUNTIF(Расклады!X:AA,A221&amp;"+"&amp;B221)+COUNTIF(Расклады!X:AA,B221&amp;"+"&amp;A221)</f>
        <v>0</v>
      </c>
      <c r="E221" s="73">
        <f>IF(D221=0,0,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)</f>
        <v>0</v>
      </c>
      <c r="F221" s="72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61" t="str">
        <f t="shared" si="8"/>
        <v>---</v>
      </c>
      <c r="B222" s="74" t="str">
        <f t="shared" si="9"/>
        <v>---</v>
      </c>
      <c r="C222" s="45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70">
        <f>COUNTIF(Расклады!X:AA,A222&amp;"+"&amp;B222)+COUNTIF(Расклады!X:AA,B222&amp;"+"&amp;A222)</f>
        <v>0</v>
      </c>
      <c r="E222" s="73">
        <f>IF(D222=0,0,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)</f>
        <v>0</v>
      </c>
      <c r="F222" s="72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61" t="str">
        <f t="shared" si="8"/>
        <v>---</v>
      </c>
      <c r="B223" s="74" t="str">
        <f t="shared" si="9"/>
        <v>---</v>
      </c>
      <c r="C223" s="45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70">
        <f>COUNTIF(Расклады!X:AA,A223&amp;"+"&amp;B223)+COUNTIF(Расклады!X:AA,B223&amp;"+"&amp;A223)</f>
        <v>0</v>
      </c>
      <c r="E223" s="73">
        <f>IF(D223=0,0,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)</f>
        <v>0</v>
      </c>
      <c r="F223" s="72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61" t="str">
        <f t="shared" si="8"/>
        <v>---</v>
      </c>
      <c r="B224" s="74" t="str">
        <f t="shared" si="9"/>
        <v>---</v>
      </c>
      <c r="C224" s="45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70">
        <f>COUNTIF(Расклады!X:AA,A224&amp;"+"&amp;B224)+COUNTIF(Расклады!X:AA,B224&amp;"+"&amp;A224)</f>
        <v>0</v>
      </c>
      <c r="E224" s="73">
        <f>IF(D224=0,0,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)</f>
        <v>0</v>
      </c>
      <c r="F224" s="72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61" t="str">
        <f t="shared" si="8"/>
        <v>---</v>
      </c>
      <c r="B225" s="74" t="str">
        <f t="shared" si="9"/>
        <v>---</v>
      </c>
      <c r="C225" s="45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70">
        <f>COUNTIF(Расклады!X:AA,A225&amp;"+"&amp;B225)+COUNTIF(Расклады!X:AA,B225&amp;"+"&amp;A225)</f>
        <v>0</v>
      </c>
      <c r="E225" s="73">
        <f>IF(D225=0,0,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)</f>
        <v>0</v>
      </c>
      <c r="F225" s="72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61" t="str">
        <f t="shared" si="8"/>
        <v>---</v>
      </c>
      <c r="B226" s="74" t="str">
        <f t="shared" si="9"/>
        <v>---</v>
      </c>
      <c r="C226" s="45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70">
        <f>COUNTIF(Расклады!X:AA,A226&amp;"+"&amp;B226)+COUNTIF(Расклады!X:AA,B226&amp;"+"&amp;A226)</f>
        <v>0</v>
      </c>
      <c r="E226" s="73">
        <f>IF(D226=0,0,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)</f>
        <v>0</v>
      </c>
      <c r="F226" s="72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61" t="str">
        <f t="shared" si="8"/>
        <v>---</v>
      </c>
      <c r="B227" s="74" t="str">
        <f t="shared" si="9"/>
        <v>---</v>
      </c>
      <c r="C227" s="45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70">
        <f>COUNTIF(Расклады!X:AA,A227&amp;"+"&amp;B227)+COUNTIF(Расклады!X:AA,B227&amp;"+"&amp;A227)</f>
        <v>0</v>
      </c>
      <c r="E227" s="73">
        <f>IF(D227=0,0,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)</f>
        <v>0</v>
      </c>
      <c r="F227" s="72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61" t="str">
        <f t="shared" si="8"/>
        <v>---</v>
      </c>
      <c r="B228" s="74" t="str">
        <f t="shared" si="9"/>
        <v>---</v>
      </c>
      <c r="C228" s="45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70">
        <f>COUNTIF(Расклады!X:AA,A228&amp;"+"&amp;B228)+COUNTIF(Расклады!X:AA,B228&amp;"+"&amp;A228)</f>
        <v>0</v>
      </c>
      <c r="E228" s="73">
        <f>IF(D228=0,0,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)</f>
        <v>0</v>
      </c>
      <c r="F228" s="72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61" t="str">
        <f t="shared" si="8"/>
        <v>---</v>
      </c>
      <c r="B229" s="74" t="str">
        <f t="shared" si="9"/>
        <v>---</v>
      </c>
      <c r="C229" s="45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70">
        <f>COUNTIF(Расклады!X:AA,A229&amp;"+"&amp;B229)+COUNTIF(Расклады!X:AA,B229&amp;"+"&amp;A229)</f>
        <v>0</v>
      </c>
      <c r="E229" s="73">
        <f>IF(D229=0,0,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)</f>
        <v>0</v>
      </c>
      <c r="F229" s="72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61" t="str">
        <f t="shared" si="8"/>
        <v>---</v>
      </c>
      <c r="B230" s="74" t="str">
        <f t="shared" si="9"/>
        <v>---</v>
      </c>
      <c r="C230" s="45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70">
        <f>COUNTIF(Расклады!X:AA,A230&amp;"+"&amp;B230)+COUNTIF(Расклады!X:AA,B230&amp;"+"&amp;A230)</f>
        <v>0</v>
      </c>
      <c r="E230" s="73">
        <f>IF(D230=0,0,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)</f>
        <v>0</v>
      </c>
      <c r="F230" s="72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61" t="str">
        <f t="shared" si="8"/>
        <v>---</v>
      </c>
      <c r="B231" s="74" t="str">
        <f t="shared" si="9"/>
        <v>---</v>
      </c>
      <c r="C231" s="45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70">
        <f>COUNTIF(Расклады!X:AA,A231&amp;"+"&amp;B231)+COUNTIF(Расклады!X:AA,B231&amp;"+"&amp;A231)</f>
        <v>0</v>
      </c>
      <c r="E231" s="73">
        <f>IF(D231=0,0,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)</f>
        <v>0</v>
      </c>
      <c r="F231" s="72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61" t="str">
        <f t="shared" si="8"/>
        <v>---</v>
      </c>
      <c r="B232" s="74" t="str">
        <f t="shared" si="9"/>
        <v>---</v>
      </c>
      <c r="C232" s="45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70">
        <f>COUNTIF(Расклады!X:AA,A232&amp;"+"&amp;B232)+COUNTIF(Расклады!X:AA,B232&amp;"+"&amp;A232)</f>
        <v>0</v>
      </c>
      <c r="E232" s="73">
        <f>IF(D232=0,0,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)</f>
        <v>0</v>
      </c>
      <c r="F232" s="72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61" t="str">
        <f t="shared" si="8"/>
        <v>---</v>
      </c>
      <c r="B233" s="74" t="str">
        <f t="shared" si="9"/>
        <v>---</v>
      </c>
      <c r="C233" s="45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70">
        <f>COUNTIF(Расклады!X:AA,A233&amp;"+"&amp;B233)+COUNTIF(Расклады!X:AA,B233&amp;"+"&amp;A233)</f>
        <v>0</v>
      </c>
      <c r="E233" s="73">
        <f>IF(D233=0,0,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)</f>
        <v>0</v>
      </c>
      <c r="F233" s="72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61" t="str">
        <f t="shared" si="8"/>
        <v>---</v>
      </c>
      <c r="B234" s="74" t="str">
        <f t="shared" si="9"/>
        <v>---</v>
      </c>
      <c r="C234" s="45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70">
        <f>COUNTIF(Расклады!X:AA,A234&amp;"+"&amp;B234)+COUNTIF(Расклады!X:AA,B234&amp;"+"&amp;A234)</f>
        <v>0</v>
      </c>
      <c r="E234" s="73">
        <f>IF(D234=0,0,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)</f>
        <v>0</v>
      </c>
      <c r="F234" s="72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61" t="str">
        <f t="shared" si="8"/>
        <v>---</v>
      </c>
      <c r="B235" s="74" t="str">
        <f t="shared" si="9"/>
        <v>---</v>
      </c>
      <c r="C235" s="45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70">
        <f>COUNTIF(Расклады!X:AA,A235&amp;"+"&amp;B235)+COUNTIF(Расклады!X:AA,B235&amp;"+"&amp;A235)</f>
        <v>0</v>
      </c>
      <c r="E235" s="73">
        <f>IF(D235=0,0,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)</f>
        <v>0</v>
      </c>
      <c r="F235" s="72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61" t="str">
        <f t="shared" si="8"/>
        <v>---</v>
      </c>
      <c r="B236" s="74" t="str">
        <f t="shared" si="9"/>
        <v>---</v>
      </c>
      <c r="C236" s="45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70">
        <f>COUNTIF(Расклады!X:AA,A236&amp;"+"&amp;B236)+COUNTIF(Расклады!X:AA,B236&amp;"+"&amp;A236)</f>
        <v>0</v>
      </c>
      <c r="E236" s="73">
        <f>IF(D236=0,0,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)</f>
        <v>0</v>
      </c>
      <c r="F236" s="72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61" t="str">
        <f t="shared" si="8"/>
        <v>---</v>
      </c>
      <c r="B237" s="74" t="str">
        <f t="shared" si="9"/>
        <v>---</v>
      </c>
      <c r="C237" s="45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70">
        <f>COUNTIF(Расклады!X:AA,A237&amp;"+"&amp;B237)+COUNTIF(Расклады!X:AA,B237&amp;"+"&amp;A237)</f>
        <v>0</v>
      </c>
      <c r="E237" s="73">
        <f>IF(D237=0,0,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)</f>
        <v>0</v>
      </c>
      <c r="F237" s="72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61" t="str">
        <f t="shared" si="8"/>
        <v>---</v>
      </c>
      <c r="B238" s="74" t="str">
        <f t="shared" si="9"/>
        <v>---</v>
      </c>
      <c r="C238" s="45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70">
        <f>COUNTIF(Расклады!X:AA,A238&amp;"+"&amp;B238)+COUNTIF(Расклады!X:AA,B238&amp;"+"&amp;A238)</f>
        <v>0</v>
      </c>
      <c r="E238" s="73">
        <f>IF(D238=0,0,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)</f>
        <v>0</v>
      </c>
      <c r="F238" s="72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61" t="str">
        <f t="shared" si="8"/>
        <v>---</v>
      </c>
      <c r="B239" s="74" t="str">
        <f t="shared" si="9"/>
        <v>---</v>
      </c>
      <c r="C239" s="45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70">
        <f>COUNTIF(Расклады!X:AA,A239&amp;"+"&amp;B239)+COUNTIF(Расклады!X:AA,B239&amp;"+"&amp;A239)</f>
        <v>0</v>
      </c>
      <c r="E239" s="73">
        <f>IF(D239=0,0,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)</f>
        <v>0</v>
      </c>
      <c r="F239" s="72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61" t="str">
        <f t="shared" si="8"/>
        <v>---</v>
      </c>
      <c r="B240" s="74" t="str">
        <f t="shared" si="9"/>
        <v>---</v>
      </c>
      <c r="C240" s="45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70">
        <f>COUNTIF(Расклады!X:AA,A240&amp;"+"&amp;B240)+COUNTIF(Расклады!X:AA,B240&amp;"+"&amp;A240)</f>
        <v>0</v>
      </c>
      <c r="E240" s="73">
        <f>IF(D240=0,0,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)</f>
        <v>0</v>
      </c>
      <c r="F240" s="72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61" t="str">
        <f t="shared" si="8"/>
        <v>---</v>
      </c>
      <c r="B241" s="74" t="str">
        <f t="shared" si="9"/>
        <v>---</v>
      </c>
      <c r="C241" s="45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70">
        <f>COUNTIF(Расклады!X:AA,A241&amp;"+"&amp;B241)+COUNTIF(Расклады!X:AA,B241&amp;"+"&amp;A241)</f>
        <v>0</v>
      </c>
      <c r="E241" s="73">
        <f>IF(D241=0,0,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)</f>
        <v>0</v>
      </c>
      <c r="F241" s="72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61" t="str">
        <f t="shared" si="8"/>
        <v>---</v>
      </c>
      <c r="B242" s="74" t="str">
        <f t="shared" si="9"/>
        <v>---</v>
      </c>
      <c r="C242" s="45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70">
        <f>COUNTIF(Расклады!X:AA,A242&amp;"+"&amp;B242)+COUNTIF(Расклады!X:AA,B242&amp;"+"&amp;A242)</f>
        <v>0</v>
      </c>
      <c r="E242" s="73">
        <f>IF(D242=0,0,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)</f>
        <v>0</v>
      </c>
      <c r="F242" s="72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61" t="str">
        <f t="shared" si="8"/>
        <v>---</v>
      </c>
      <c r="B243" s="74" t="str">
        <f t="shared" si="9"/>
        <v>---</v>
      </c>
      <c r="C243" s="45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70">
        <f>COUNTIF(Расклады!X:AA,A243&amp;"+"&amp;B243)+COUNTIF(Расклады!X:AA,B243&amp;"+"&amp;A243)</f>
        <v>0</v>
      </c>
      <c r="E243" s="73">
        <f>IF(D243=0,0,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)</f>
        <v>0</v>
      </c>
      <c r="F243" s="72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61" t="str">
        <f t="shared" si="8"/>
        <v>---</v>
      </c>
      <c r="B244" s="74" t="str">
        <f t="shared" si="9"/>
        <v>---</v>
      </c>
      <c r="C244" s="45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70">
        <f>COUNTIF(Расклады!X:AA,A244&amp;"+"&amp;B244)+COUNTIF(Расклады!X:AA,B244&amp;"+"&amp;A244)</f>
        <v>0</v>
      </c>
      <c r="E244" s="73">
        <f>IF(D244=0,0,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)</f>
        <v>0</v>
      </c>
      <c r="F244" s="72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61" t="str">
        <f t="shared" si="8"/>
        <v>---</v>
      </c>
      <c r="B245" s="74" t="str">
        <f t="shared" si="9"/>
        <v>---</v>
      </c>
      <c r="C245" s="45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70">
        <f>COUNTIF(Расклады!X:AA,A245&amp;"+"&amp;B245)+COUNTIF(Расклады!X:AA,B245&amp;"+"&amp;A245)</f>
        <v>0</v>
      </c>
      <c r="E245" s="73">
        <f>IF(D245=0,0,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)</f>
        <v>0</v>
      </c>
      <c r="F245" s="72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61" t="str">
        <f t="shared" si="8"/>
        <v>---</v>
      </c>
      <c r="B246" s="74" t="str">
        <f t="shared" si="9"/>
        <v>---</v>
      </c>
      <c r="C246" s="45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70">
        <f>COUNTIF(Расклады!X:AA,A246&amp;"+"&amp;B246)+COUNTIF(Расклады!X:AA,B246&amp;"+"&amp;A246)</f>
        <v>0</v>
      </c>
      <c r="E246" s="73">
        <f>IF(D246=0,0,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)</f>
        <v>0</v>
      </c>
      <c r="F246" s="72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61" t="str">
        <f t="shared" si="8"/>
        <v>---</v>
      </c>
      <c r="B247" s="74" t="str">
        <f t="shared" si="9"/>
        <v>---</v>
      </c>
      <c r="C247" s="45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70">
        <f>COUNTIF(Расклады!X:AA,A247&amp;"+"&amp;B247)+COUNTIF(Расклады!X:AA,B247&amp;"+"&amp;A247)</f>
        <v>0</v>
      </c>
      <c r="E247" s="73">
        <f>IF(D247=0,0,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)</f>
        <v>0</v>
      </c>
      <c r="F247" s="72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61" t="str">
        <f t="shared" si="8"/>
        <v>---</v>
      </c>
      <c r="B248" s="74" t="str">
        <f t="shared" si="9"/>
        <v>---</v>
      </c>
      <c r="C248" s="45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70">
        <f>COUNTIF(Расклады!X:AA,A248&amp;"+"&amp;B248)+COUNTIF(Расклады!X:AA,B248&amp;"+"&amp;A248)</f>
        <v>0</v>
      </c>
      <c r="E248" s="73">
        <f>IF(D248=0,0,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)</f>
        <v>0</v>
      </c>
      <c r="F248" s="72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61" t="str">
        <f t="shared" si="8"/>
        <v>---</v>
      </c>
      <c r="B249" s="74" t="str">
        <f t="shared" si="9"/>
        <v>---</v>
      </c>
      <c r="C249" s="45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70">
        <f>COUNTIF(Расклады!X:AA,A249&amp;"+"&amp;B249)+COUNTIF(Расклады!X:AA,B249&amp;"+"&amp;A249)</f>
        <v>0</v>
      </c>
      <c r="E249" s="73">
        <f>IF(D249=0,0,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)</f>
        <v>0</v>
      </c>
      <c r="F249" s="72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61" t="str">
        <f t="shared" si="8"/>
        <v>---</v>
      </c>
      <c r="B250" s="74" t="str">
        <f t="shared" si="9"/>
        <v>---</v>
      </c>
      <c r="C250" s="45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70">
        <f>COUNTIF(Расклады!X:AA,A250&amp;"+"&amp;B250)+COUNTIF(Расклады!X:AA,B250&amp;"+"&amp;A250)</f>
        <v>0</v>
      </c>
      <c r="E250" s="73">
        <f>IF(D250=0,0,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)</f>
        <v>0</v>
      </c>
      <c r="F250" s="72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61" t="str">
        <f t="shared" si="8"/>
        <v>---</v>
      </c>
      <c r="B251" s="74" t="str">
        <f t="shared" si="9"/>
        <v>---</v>
      </c>
      <c r="C251" s="45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70">
        <f>COUNTIF(Расклады!X:AA,A251&amp;"+"&amp;B251)+COUNTIF(Расклады!X:AA,B251&amp;"+"&amp;A251)</f>
        <v>0</v>
      </c>
      <c r="E251" s="73">
        <f>IF(D251=0,0,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)</f>
        <v>0</v>
      </c>
      <c r="F251" s="72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61" t="str">
        <f t="shared" si="8"/>
        <v>---</v>
      </c>
      <c r="B252" s="74" t="str">
        <f t="shared" si="9"/>
        <v>---</v>
      </c>
      <c r="C252" s="45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70">
        <f>COUNTIF(Расклады!X:AA,A252&amp;"+"&amp;B252)+COUNTIF(Расклады!X:AA,B252&amp;"+"&amp;A252)</f>
        <v>0</v>
      </c>
      <c r="E252" s="73">
        <f>IF(D252=0,0,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)</f>
        <v>0</v>
      </c>
      <c r="F252" s="72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61" t="str">
        <f t="shared" si="8"/>
        <v>---</v>
      </c>
      <c r="B253" s="74" t="str">
        <f t="shared" si="9"/>
        <v>---</v>
      </c>
      <c r="C253" s="45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70">
        <f>COUNTIF(Расклады!X:AA,A253&amp;"+"&amp;B253)+COUNTIF(Расклады!X:AA,B253&amp;"+"&amp;A253)</f>
        <v>0</v>
      </c>
      <c r="E253" s="73">
        <f>IF(D253=0,0,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)</f>
        <v>0</v>
      </c>
      <c r="F253" s="72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61" t="str">
        <f t="shared" si="8"/>
        <v>---</v>
      </c>
      <c r="B254" s="74" t="str">
        <f t="shared" si="9"/>
        <v>---</v>
      </c>
      <c r="C254" s="45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70">
        <f>COUNTIF(Расклады!X:AA,A254&amp;"+"&amp;B254)+COUNTIF(Расклады!X:AA,B254&amp;"+"&amp;A254)</f>
        <v>0</v>
      </c>
      <c r="E254" s="73">
        <f>IF(D254=0,0,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)</f>
        <v>0</v>
      </c>
      <c r="F254" s="72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61" t="str">
        <f t="shared" si="8"/>
        <v>---</v>
      </c>
      <c r="B255" s="74" t="str">
        <f t="shared" si="9"/>
        <v>---</v>
      </c>
      <c r="C255" s="45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70">
        <f>COUNTIF(Расклады!X:AA,A255&amp;"+"&amp;B255)+COUNTIF(Расклады!X:AA,B255&amp;"+"&amp;A255)</f>
        <v>0</v>
      </c>
      <c r="E255" s="73">
        <f>IF(D255=0,0,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)</f>
        <v>0</v>
      </c>
      <c r="F255" s="72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61" t="str">
        <f t="shared" si="8"/>
        <v>---</v>
      </c>
      <c r="B256" s="74" t="str">
        <f t="shared" si="9"/>
        <v>---</v>
      </c>
      <c r="C256" s="45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70">
        <f>COUNTIF(Расклады!X:AA,A256&amp;"+"&amp;B256)+COUNTIF(Расклады!X:AA,B256&amp;"+"&amp;A256)</f>
        <v>0</v>
      </c>
      <c r="E256" s="73">
        <f>IF(D256=0,0,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)</f>
        <v>0</v>
      </c>
      <c r="F256" s="72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61" t="str">
        <f t="shared" si="8"/>
        <v>---</v>
      </c>
      <c r="B257" s="74" t="str">
        <f t="shared" si="9"/>
        <v>---</v>
      </c>
      <c r="C257" s="45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70">
        <f>COUNTIF(Расклады!X:AA,A257&amp;"+"&amp;B257)+COUNTIF(Расклады!X:AA,B257&amp;"+"&amp;A257)</f>
        <v>0</v>
      </c>
      <c r="E257" s="73">
        <f>IF(D257=0,0,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)</f>
        <v>0</v>
      </c>
      <c r="F257" s="72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61" t="str">
        <f t="shared" si="8"/>
        <v>---</v>
      </c>
      <c r="B258" s="74" t="str">
        <f t="shared" si="9"/>
        <v>---</v>
      </c>
      <c r="C258" s="45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70">
        <f>COUNTIF(Расклады!X:AA,A258&amp;"+"&amp;B258)+COUNTIF(Расклады!X:AA,B258&amp;"+"&amp;A258)</f>
        <v>0</v>
      </c>
      <c r="E258" s="73">
        <f>IF(D258=0,0,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)</f>
        <v>0</v>
      </c>
      <c r="F258" s="72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61" t="str">
        <f t="shared" si="8"/>
        <v>---</v>
      </c>
      <c r="B259" s="74" t="str">
        <f t="shared" si="9"/>
        <v>---</v>
      </c>
      <c r="C259" s="45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70">
        <f>COUNTIF(Расклады!X:AA,A259&amp;"+"&amp;B259)+COUNTIF(Расклады!X:AA,B259&amp;"+"&amp;A259)</f>
        <v>0</v>
      </c>
      <c r="E259" s="73">
        <f>IF(D259=0,0,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)</f>
        <v>0</v>
      </c>
      <c r="F259" s="72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61" t="str">
        <f t="shared" si="8"/>
        <v>---</v>
      </c>
      <c r="B260" s="74" t="str">
        <f t="shared" si="9"/>
        <v>---</v>
      </c>
      <c r="C260" s="45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70">
        <f>COUNTIF(Расклады!X:AA,A260&amp;"+"&amp;B260)+COUNTIF(Расклады!X:AA,B260&amp;"+"&amp;A260)</f>
        <v>0</v>
      </c>
      <c r="E260" s="73">
        <f>IF(D260=0,0,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)</f>
        <v>0</v>
      </c>
      <c r="F260" s="72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61" t="str">
        <f t="shared" si="8"/>
        <v>---</v>
      </c>
      <c r="B261" s="74" t="str">
        <f t="shared" si="9"/>
        <v>---</v>
      </c>
      <c r="C261" s="45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70">
        <f>COUNTIF(Расклады!X:AA,A261&amp;"+"&amp;B261)+COUNTIF(Расклады!X:AA,B261&amp;"+"&amp;A261)</f>
        <v>0</v>
      </c>
      <c r="E261" s="73">
        <f>IF(D261=0,0,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)</f>
        <v>0</v>
      </c>
      <c r="F261" s="72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61" t="str">
        <f t="shared" si="8"/>
        <v>---</v>
      </c>
      <c r="B262" s="74" t="str">
        <f t="shared" si="9"/>
        <v>---</v>
      </c>
      <c r="C262" s="45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70">
        <f>COUNTIF(Расклады!X:AA,A262&amp;"+"&amp;B262)+COUNTIF(Расклады!X:AA,B262&amp;"+"&amp;A262)</f>
        <v>0</v>
      </c>
      <c r="E262" s="73">
        <f>IF(D262=0,0,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)</f>
        <v>0</v>
      </c>
      <c r="F262" s="72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61" t="str">
        <f t="shared" si="8"/>
        <v>---</v>
      </c>
      <c r="B263" s="74" t="str">
        <f t="shared" si="9"/>
        <v>---</v>
      </c>
      <c r="C263" s="45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70">
        <f>COUNTIF(Расклады!X:AA,A263&amp;"+"&amp;B263)+COUNTIF(Расклады!X:AA,B263&amp;"+"&amp;A263)</f>
        <v>0</v>
      </c>
      <c r="E263" s="73">
        <f>IF(D263=0,0,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)</f>
        <v>0</v>
      </c>
      <c r="F263" s="72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61" t="str">
        <f t="shared" si="8"/>
        <v>---</v>
      </c>
      <c r="B264" s="74" t="str">
        <f t="shared" si="9"/>
        <v>---</v>
      </c>
      <c r="C264" s="45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70">
        <f>COUNTIF(Расклады!X:AA,A264&amp;"+"&amp;B264)+COUNTIF(Расклады!X:AA,B264&amp;"+"&amp;A264)</f>
        <v>0</v>
      </c>
      <c r="E264" s="73">
        <f>IF(D264=0,0,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)</f>
        <v>0</v>
      </c>
      <c r="F264" s="72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61" t="str">
        <f t="shared" si="8"/>
        <v>---</v>
      </c>
      <c r="B265" s="74" t="str">
        <f t="shared" si="9"/>
        <v>---</v>
      </c>
      <c r="C265" s="45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70">
        <f>COUNTIF(Расклады!X:AA,A265&amp;"+"&amp;B265)+COUNTIF(Расклады!X:AA,B265&amp;"+"&amp;A265)</f>
        <v>0</v>
      </c>
      <c r="E265" s="73">
        <f>IF(D265=0,0,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)</f>
        <v>0</v>
      </c>
      <c r="F265" s="72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61" t="str">
        <f t="shared" si="8"/>
        <v>---</v>
      </c>
      <c r="B266" s="74" t="str">
        <f t="shared" si="9"/>
        <v>---</v>
      </c>
      <c r="C266" s="45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70">
        <f>COUNTIF(Расклады!X:AA,A266&amp;"+"&amp;B266)+COUNTIF(Расклады!X:AA,B266&amp;"+"&amp;A266)</f>
        <v>0</v>
      </c>
      <c r="E266" s="73">
        <f>IF(D266=0,0,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)</f>
        <v>0</v>
      </c>
      <c r="F266" s="72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61" t="str">
        <f t="shared" si="8"/>
        <v>---</v>
      </c>
      <c r="B267" s="74" t="str">
        <f t="shared" si="9"/>
        <v>---</v>
      </c>
      <c r="C267" s="45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70">
        <f>COUNTIF(Расклады!X:AA,A267&amp;"+"&amp;B267)+COUNTIF(Расклады!X:AA,B267&amp;"+"&amp;A267)</f>
        <v>0</v>
      </c>
      <c r="E267" s="73">
        <f>IF(D267=0,0,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)</f>
        <v>0</v>
      </c>
      <c r="F267" s="72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61" t="str">
        <f t="shared" si="8"/>
        <v>---</v>
      </c>
      <c r="B268" s="74" t="str">
        <f t="shared" si="9"/>
        <v>---</v>
      </c>
      <c r="C268" s="45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70">
        <f>COUNTIF(Расклады!X:AA,A268&amp;"+"&amp;B268)+COUNTIF(Расклады!X:AA,B268&amp;"+"&amp;A268)</f>
        <v>0</v>
      </c>
      <c r="E268" s="73">
        <f>IF(D268=0,0,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)</f>
        <v>0</v>
      </c>
      <c r="F268" s="72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61" t="str">
        <f t="shared" si="8"/>
        <v>---</v>
      </c>
      <c r="B269" s="74" t="str">
        <f t="shared" si="9"/>
        <v>---</v>
      </c>
      <c r="C269" s="45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70">
        <f>COUNTIF(Расклады!X:AA,A269&amp;"+"&amp;B269)+COUNTIF(Расклады!X:AA,B269&amp;"+"&amp;A269)</f>
        <v>0</v>
      </c>
      <c r="E269" s="73">
        <f>IF(D269=0,0,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)</f>
        <v>0</v>
      </c>
      <c r="F269" s="72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61" t="str">
        <f t="shared" si="8"/>
        <v>---</v>
      </c>
      <c r="B270" s="74" t="str">
        <f t="shared" si="9"/>
        <v>---</v>
      </c>
      <c r="C270" s="45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70">
        <f>COUNTIF(Расклады!X:AA,A270&amp;"+"&amp;B270)+COUNTIF(Расклады!X:AA,B270&amp;"+"&amp;A270)</f>
        <v>0</v>
      </c>
      <c r="E270" s="73">
        <f>IF(D270=0,0,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)</f>
        <v>0</v>
      </c>
      <c r="F270" s="72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61" t="str">
        <f t="shared" si="8"/>
        <v>---</v>
      </c>
      <c r="B271" s="74" t="str">
        <f t="shared" si="9"/>
        <v>---</v>
      </c>
      <c r="C271" s="45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70">
        <f>COUNTIF(Расклады!X:AA,A271&amp;"+"&amp;B271)+COUNTIF(Расклады!X:AA,B271&amp;"+"&amp;A271)</f>
        <v>0</v>
      </c>
      <c r="E271" s="73">
        <f>IF(D271=0,0,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)</f>
        <v>0</v>
      </c>
      <c r="F271" s="72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61" t="str">
        <f t="shared" si="8"/>
        <v>---</v>
      </c>
      <c r="B272" s="74" t="str">
        <f t="shared" si="9"/>
        <v>---</v>
      </c>
      <c r="C272" s="45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70">
        <f>COUNTIF(Расклады!X:AA,A272&amp;"+"&amp;B272)+COUNTIF(Расклады!X:AA,B272&amp;"+"&amp;A272)</f>
        <v>0</v>
      </c>
      <c r="E272" s="73">
        <f>IF(D272=0,0,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)</f>
        <v>0</v>
      </c>
      <c r="F272" s="72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61" t="str">
        <f t="shared" si="8"/>
        <v>---</v>
      </c>
      <c r="B273" s="74" t="str">
        <f t="shared" si="9"/>
        <v>---</v>
      </c>
      <c r="C273" s="45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70">
        <f>COUNTIF(Расклады!X:AA,A273&amp;"+"&amp;B273)+COUNTIF(Расклады!X:AA,B273&amp;"+"&amp;A273)</f>
        <v>0</v>
      </c>
      <c r="E273" s="73">
        <f>IF(D273=0,0,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)</f>
        <v>0</v>
      </c>
      <c r="F273" s="72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0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25" bestFit="1" customWidth="1"/>
    <col min="4" max="4" width="6.37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625" style="25" bestFit="1" customWidth="1"/>
    <col min="10" max="10" width="5.125" style="10" customWidth="1"/>
    <col min="11" max="11" width="6.00390625" style="10" bestFit="1" customWidth="1"/>
    <col min="12" max="12" width="0.74609375" style="15" customWidth="1"/>
    <col min="13" max="13" width="6.00390625" style="10" bestFit="1" customWidth="1"/>
    <col min="14" max="14" width="5.25390625" style="10" customWidth="1"/>
    <col min="15" max="15" width="3.625" style="25" bestFit="1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625" style="25" bestFit="1" customWidth="1"/>
    <col min="22" max="22" width="5.25390625" style="10" customWidth="1"/>
    <col min="23" max="23" width="6.00390625" style="10" bestFit="1" customWidth="1"/>
    <col min="24" max="24" width="5.875" style="10" customWidth="1"/>
    <col min="25" max="26" width="5.00390625" style="10" customWidth="1"/>
    <col min="27" max="27" width="5.875" style="10" customWidth="1"/>
    <col min="28" max="16384" width="5.00390625" style="10" customWidth="1"/>
  </cols>
  <sheetData>
    <row r="1" spans="1:23" ht="15">
      <c r="A1" s="2"/>
      <c r="B1" s="3" t="s">
        <v>2</v>
      </c>
      <c r="C1" s="4"/>
      <c r="D1" s="3"/>
      <c r="E1" s="5" t="s">
        <v>3</v>
      </c>
      <c r="F1" s="1"/>
      <c r="G1" s="6" t="s">
        <v>4</v>
      </c>
      <c r="H1" s="6"/>
      <c r="I1" s="7" t="s">
        <v>5</v>
      </c>
      <c r="J1" s="7"/>
      <c r="K1" s="8"/>
      <c r="L1" s="9">
        <v>150</v>
      </c>
      <c r="M1" s="2"/>
      <c r="N1" s="3" t="s">
        <v>2</v>
      </c>
      <c r="O1" s="4"/>
      <c r="P1" s="3"/>
      <c r="Q1" s="5" t="s">
        <v>6</v>
      </c>
      <c r="R1" s="1"/>
      <c r="S1" s="6" t="s">
        <v>4</v>
      </c>
      <c r="T1" s="6"/>
      <c r="U1" s="7" t="s">
        <v>0</v>
      </c>
      <c r="V1" s="7"/>
      <c r="W1" s="8"/>
    </row>
    <row r="2" spans="1:23" ht="12.75">
      <c r="A2" s="11"/>
      <c r="B2" s="11"/>
      <c r="C2" s="12"/>
      <c r="D2" s="13"/>
      <c r="E2" s="13"/>
      <c r="F2" s="13"/>
      <c r="G2" s="14" t="s">
        <v>7</v>
      </c>
      <c r="H2" s="14"/>
      <c r="I2" s="7" t="s">
        <v>8</v>
      </c>
      <c r="J2" s="7"/>
      <c r="K2" s="8"/>
      <c r="L2" s="9">
        <v>150</v>
      </c>
      <c r="M2" s="11"/>
      <c r="N2" s="11"/>
      <c r="O2" s="12"/>
      <c r="P2" s="13"/>
      <c r="Q2" s="13"/>
      <c r="R2" s="13"/>
      <c r="S2" s="14" t="s">
        <v>7</v>
      </c>
      <c r="T2" s="14"/>
      <c r="U2" s="7" t="s">
        <v>9</v>
      </c>
      <c r="V2" s="7"/>
      <c r="W2" s="8"/>
    </row>
    <row r="3" spans="1:23" ht="4.5" customHeight="1">
      <c r="A3" s="99"/>
      <c r="B3" s="100"/>
      <c r="C3" s="101"/>
      <c r="D3" s="102"/>
      <c r="E3" s="103"/>
      <c r="F3" s="104"/>
      <c r="G3" s="105"/>
      <c r="H3" s="105"/>
      <c r="I3" s="101"/>
      <c r="J3" s="100"/>
      <c r="K3" s="106"/>
      <c r="L3" s="107"/>
      <c r="M3" s="99"/>
      <c r="N3" s="100"/>
      <c r="O3" s="101"/>
      <c r="P3" s="102"/>
      <c r="Q3" s="103"/>
      <c r="R3" s="104"/>
      <c r="S3" s="105"/>
      <c r="T3" s="105"/>
      <c r="U3" s="101"/>
      <c r="V3" s="100"/>
      <c r="W3" s="106"/>
    </row>
    <row r="4" spans="1:23" s="49" customFormat="1" ht="12.75" customHeight="1">
      <c r="A4" s="108"/>
      <c r="B4" s="109"/>
      <c r="C4" s="110"/>
      <c r="D4" s="111"/>
      <c r="E4" s="112" t="s">
        <v>48</v>
      </c>
      <c r="F4" s="113" t="s">
        <v>128</v>
      </c>
      <c r="G4" s="53"/>
      <c r="H4" s="114"/>
      <c r="I4" s="62"/>
      <c r="J4" s="63"/>
      <c r="K4" s="64"/>
      <c r="L4" s="115"/>
      <c r="M4" s="108"/>
      <c r="N4" s="109"/>
      <c r="O4" s="110"/>
      <c r="P4" s="111"/>
      <c r="Q4" s="112" t="s">
        <v>48</v>
      </c>
      <c r="R4" s="113" t="s">
        <v>144</v>
      </c>
      <c r="S4" s="53"/>
      <c r="T4" s="114"/>
      <c r="U4" s="62"/>
      <c r="V4" s="63"/>
      <c r="W4" s="64"/>
    </row>
    <row r="5" spans="1:23" s="49" customFormat="1" ht="12.75" customHeight="1">
      <c r="A5" s="108"/>
      <c r="B5" s="109"/>
      <c r="C5" s="110"/>
      <c r="D5" s="111"/>
      <c r="E5" s="116" t="s">
        <v>49</v>
      </c>
      <c r="F5" s="113" t="s">
        <v>129</v>
      </c>
      <c r="G5" s="117"/>
      <c r="H5" s="114"/>
      <c r="I5" s="65"/>
      <c r="J5" s="6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K5" s="67"/>
      <c r="L5" s="115"/>
      <c r="M5" s="108"/>
      <c r="N5" s="109"/>
      <c r="O5" s="110"/>
      <c r="P5" s="111"/>
      <c r="Q5" s="116" t="s">
        <v>49</v>
      </c>
      <c r="R5" s="113" t="s">
        <v>145</v>
      </c>
      <c r="S5" s="117"/>
      <c r="T5" s="114"/>
      <c r="U5" s="65"/>
      <c r="V5" s="6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67"/>
    </row>
    <row r="6" spans="1:23" s="49" customFormat="1" ht="12.75" customHeight="1">
      <c r="A6" s="108"/>
      <c r="B6" s="109"/>
      <c r="C6" s="110"/>
      <c r="D6" s="111"/>
      <c r="E6" s="116" t="s">
        <v>50</v>
      </c>
      <c r="F6" s="113" t="s">
        <v>130</v>
      </c>
      <c r="G6" s="53"/>
      <c r="H6" s="114"/>
      <c r="I6" s="6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J6" s="66" t="str">
        <f>IF(J5="","","+")</f>
        <v>+</v>
      </c>
      <c r="K6" s="6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L6" s="115"/>
      <c r="M6" s="108"/>
      <c r="N6" s="109"/>
      <c r="O6" s="110"/>
      <c r="P6" s="111"/>
      <c r="Q6" s="116" t="s">
        <v>50</v>
      </c>
      <c r="R6" s="113" t="s">
        <v>146</v>
      </c>
      <c r="S6" s="53"/>
      <c r="T6" s="114"/>
      <c r="U6" s="6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66" t="str">
        <f>IF(V5="","","+")</f>
        <v>+</v>
      </c>
      <c r="W6" s="6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49" customFormat="1" ht="12.75" customHeight="1">
      <c r="A7" s="108"/>
      <c r="B7" s="109"/>
      <c r="C7" s="110"/>
      <c r="D7" s="111"/>
      <c r="E7" s="112" t="s">
        <v>51</v>
      </c>
      <c r="F7" s="113" t="s">
        <v>131</v>
      </c>
      <c r="G7" s="53"/>
      <c r="H7" s="114"/>
      <c r="I7" s="65"/>
      <c r="J7" s="6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67"/>
      <c r="L7" s="115"/>
      <c r="M7" s="108"/>
      <c r="N7" s="109"/>
      <c r="O7" s="110"/>
      <c r="P7" s="111"/>
      <c r="Q7" s="112" t="s">
        <v>51</v>
      </c>
      <c r="R7" s="113" t="s">
        <v>147</v>
      </c>
      <c r="S7" s="53"/>
      <c r="T7" s="114"/>
      <c r="U7" s="65"/>
      <c r="V7" s="6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67"/>
    </row>
    <row r="8" spans="1:23" s="49" customFormat="1" ht="12.75" customHeight="1">
      <c r="A8" s="118" t="s">
        <v>48</v>
      </c>
      <c r="B8" s="119" t="s">
        <v>140</v>
      </c>
      <c r="C8" s="110"/>
      <c r="D8" s="111"/>
      <c r="E8" s="120"/>
      <c r="F8" s="53"/>
      <c r="G8" s="112" t="s">
        <v>48</v>
      </c>
      <c r="H8" s="121" t="s">
        <v>132</v>
      </c>
      <c r="I8" s="53"/>
      <c r="J8" s="117"/>
      <c r="K8" s="54"/>
      <c r="L8" s="115"/>
      <c r="M8" s="118" t="s">
        <v>48</v>
      </c>
      <c r="N8" s="119" t="s">
        <v>154</v>
      </c>
      <c r="O8" s="110"/>
      <c r="P8" s="111"/>
      <c r="Q8" s="120"/>
      <c r="R8" s="53"/>
      <c r="S8" s="112" t="s">
        <v>48</v>
      </c>
      <c r="T8" s="121" t="s">
        <v>146</v>
      </c>
      <c r="U8" s="53"/>
      <c r="V8" s="117"/>
      <c r="W8" s="54"/>
    </row>
    <row r="9" spans="1:23" s="49" customFormat="1" ht="12.75" customHeight="1">
      <c r="A9" s="122" t="s">
        <v>49</v>
      </c>
      <c r="B9" s="119" t="s">
        <v>141</v>
      </c>
      <c r="C9" s="123"/>
      <c r="D9" s="111"/>
      <c r="E9" s="120"/>
      <c r="F9" s="124"/>
      <c r="G9" s="116" t="s">
        <v>49</v>
      </c>
      <c r="H9" s="121" t="s">
        <v>133</v>
      </c>
      <c r="I9" s="53"/>
      <c r="J9" s="117"/>
      <c r="K9" s="54"/>
      <c r="L9" s="115"/>
      <c r="M9" s="122" t="s">
        <v>49</v>
      </c>
      <c r="N9" s="119" t="s">
        <v>155</v>
      </c>
      <c r="O9" s="123"/>
      <c r="P9" s="111"/>
      <c r="Q9" s="120"/>
      <c r="R9" s="124"/>
      <c r="S9" s="116" t="s">
        <v>49</v>
      </c>
      <c r="T9" s="121" t="s">
        <v>148</v>
      </c>
      <c r="U9" s="53"/>
      <c r="V9" s="117"/>
      <c r="W9" s="54"/>
    </row>
    <row r="10" spans="1:23" s="49" customFormat="1" ht="12.75" customHeight="1">
      <c r="A10" s="122" t="s">
        <v>50</v>
      </c>
      <c r="B10" s="119" t="s">
        <v>142</v>
      </c>
      <c r="C10" s="110"/>
      <c r="D10" s="111"/>
      <c r="E10" s="120"/>
      <c r="F10" s="124"/>
      <c r="G10" s="116" t="s">
        <v>50</v>
      </c>
      <c r="H10" s="121" t="s">
        <v>134</v>
      </c>
      <c r="I10" s="53"/>
      <c r="J10" s="53"/>
      <c r="K10" s="54"/>
      <c r="L10" s="115"/>
      <c r="M10" s="122" t="s">
        <v>50</v>
      </c>
      <c r="N10" s="119" t="s">
        <v>156</v>
      </c>
      <c r="O10" s="110"/>
      <c r="P10" s="111"/>
      <c r="Q10" s="120"/>
      <c r="R10" s="124"/>
      <c r="S10" s="116" t="s">
        <v>50</v>
      </c>
      <c r="T10" s="121" t="s">
        <v>149</v>
      </c>
      <c r="U10" s="53"/>
      <c r="V10" s="53"/>
      <c r="W10" s="54"/>
    </row>
    <row r="11" spans="1:23" s="49" customFormat="1" ht="12.75" customHeight="1">
      <c r="A11" s="118" t="s">
        <v>51</v>
      </c>
      <c r="B11" s="119" t="s">
        <v>143</v>
      </c>
      <c r="C11" s="123"/>
      <c r="D11" s="111"/>
      <c r="E11" s="120"/>
      <c r="F11" s="53"/>
      <c r="G11" s="112" t="s">
        <v>51</v>
      </c>
      <c r="H11" s="121" t="s">
        <v>135</v>
      </c>
      <c r="I11" s="53"/>
      <c r="J11" s="55" t="s">
        <v>55</v>
      </c>
      <c r="K11" s="54"/>
      <c r="L11" s="115"/>
      <c r="M11" s="118" t="s">
        <v>51</v>
      </c>
      <c r="N11" s="119" t="s">
        <v>157</v>
      </c>
      <c r="O11" s="123"/>
      <c r="P11" s="111"/>
      <c r="Q11" s="120"/>
      <c r="R11" s="53"/>
      <c r="S11" s="112" t="s">
        <v>51</v>
      </c>
      <c r="T11" s="121" t="s">
        <v>150</v>
      </c>
      <c r="U11" s="53"/>
      <c r="V11" s="55" t="s">
        <v>55</v>
      </c>
      <c r="W11" s="54"/>
    </row>
    <row r="12" spans="1:23" s="49" customFormat="1" ht="12.75" customHeight="1">
      <c r="A12" s="125"/>
      <c r="B12" s="123"/>
      <c r="C12" s="123"/>
      <c r="D12" s="111"/>
      <c r="E12" s="112" t="s">
        <v>48</v>
      </c>
      <c r="F12" s="113" t="s">
        <v>136</v>
      </c>
      <c r="G12" s="53"/>
      <c r="H12" s="126"/>
      <c r="I12" s="56" t="s">
        <v>52</v>
      </c>
      <c r="J12" s="150" t="s">
        <v>385</v>
      </c>
      <c r="K12" s="54"/>
      <c r="L12" s="115"/>
      <c r="M12" s="125"/>
      <c r="N12" s="123"/>
      <c r="O12" s="123"/>
      <c r="P12" s="111"/>
      <c r="Q12" s="112" t="s">
        <v>48</v>
      </c>
      <c r="R12" s="113" t="s">
        <v>151</v>
      </c>
      <c r="S12" s="53"/>
      <c r="T12" s="126"/>
      <c r="U12" s="56" t="s">
        <v>52</v>
      </c>
      <c r="V12" s="150" t="s">
        <v>388</v>
      </c>
      <c r="W12" s="54"/>
    </row>
    <row r="13" spans="1:23" s="49" customFormat="1" ht="12.75" customHeight="1">
      <c r="A13" s="108"/>
      <c r="B13" s="57" t="s">
        <v>56</v>
      </c>
      <c r="C13" s="110"/>
      <c r="D13" s="111"/>
      <c r="E13" s="116" t="s">
        <v>49</v>
      </c>
      <c r="F13" s="113" t="s">
        <v>137</v>
      </c>
      <c r="G13" s="53"/>
      <c r="H13" s="114"/>
      <c r="I13" s="56" t="s">
        <v>46</v>
      </c>
      <c r="J13" s="151" t="s">
        <v>385</v>
      </c>
      <c r="K13" s="54"/>
      <c r="L13" s="115"/>
      <c r="M13" s="108"/>
      <c r="N13" s="57" t="s">
        <v>56</v>
      </c>
      <c r="O13" s="110"/>
      <c r="P13" s="111"/>
      <c r="Q13" s="116" t="s">
        <v>49</v>
      </c>
      <c r="R13" s="113" t="s">
        <v>8</v>
      </c>
      <c r="S13" s="53"/>
      <c r="T13" s="114"/>
      <c r="U13" s="56" t="s">
        <v>46</v>
      </c>
      <c r="V13" s="151" t="s">
        <v>390</v>
      </c>
      <c r="W13" s="54"/>
    </row>
    <row r="14" spans="1:23" s="49" customFormat="1" ht="12.75" customHeight="1">
      <c r="A14" s="108"/>
      <c r="B14" s="57" t="s">
        <v>387</v>
      </c>
      <c r="C14" s="110"/>
      <c r="D14" s="111"/>
      <c r="E14" s="116" t="s">
        <v>50</v>
      </c>
      <c r="F14" s="113" t="s">
        <v>138</v>
      </c>
      <c r="G14" s="117"/>
      <c r="H14" s="114"/>
      <c r="I14" s="56" t="s">
        <v>54</v>
      </c>
      <c r="J14" s="151" t="s">
        <v>386</v>
      </c>
      <c r="K14" s="54"/>
      <c r="L14" s="115"/>
      <c r="M14" s="108"/>
      <c r="N14" s="57" t="s">
        <v>392</v>
      </c>
      <c r="O14" s="110"/>
      <c r="P14" s="111"/>
      <c r="Q14" s="116" t="s">
        <v>50</v>
      </c>
      <c r="R14" s="113" t="s">
        <v>152</v>
      </c>
      <c r="S14" s="117"/>
      <c r="T14" s="114"/>
      <c r="U14" s="56" t="s">
        <v>54</v>
      </c>
      <c r="V14" s="151" t="s">
        <v>389</v>
      </c>
      <c r="W14" s="54"/>
    </row>
    <row r="15" spans="1:23" s="49" customFormat="1" ht="12.75" customHeight="1">
      <c r="A15" s="127"/>
      <c r="B15" s="58"/>
      <c r="C15" s="58"/>
      <c r="D15" s="111"/>
      <c r="E15" s="112" t="s">
        <v>51</v>
      </c>
      <c r="F15" s="119" t="s">
        <v>139</v>
      </c>
      <c r="G15" s="58"/>
      <c r="H15" s="58"/>
      <c r="I15" s="59" t="s">
        <v>53</v>
      </c>
      <c r="J15" s="151" t="s">
        <v>386</v>
      </c>
      <c r="K15" s="60"/>
      <c r="L15" s="128"/>
      <c r="M15" s="127"/>
      <c r="N15" s="58"/>
      <c r="O15" s="58"/>
      <c r="P15" s="111"/>
      <c r="Q15" s="112" t="s">
        <v>51</v>
      </c>
      <c r="R15" s="119" t="s">
        <v>153</v>
      </c>
      <c r="S15" s="58"/>
      <c r="T15" s="58"/>
      <c r="U15" s="59" t="s">
        <v>53</v>
      </c>
      <c r="V15" s="151" t="s">
        <v>391</v>
      </c>
      <c r="W15" s="60"/>
    </row>
    <row r="16" spans="1:23" ht="4.5" customHeight="1">
      <c r="A16" s="129"/>
      <c r="B16" s="130"/>
      <c r="C16" s="131"/>
      <c r="D16" s="132"/>
      <c r="E16" s="133"/>
      <c r="F16" s="134"/>
      <c r="G16" s="135"/>
      <c r="H16" s="135"/>
      <c r="I16" s="131"/>
      <c r="J16" s="130"/>
      <c r="K16" s="136"/>
      <c r="L16" s="137"/>
      <c r="M16" s="129"/>
      <c r="N16" s="130"/>
      <c r="O16" s="131"/>
      <c r="P16" s="132"/>
      <c r="Q16" s="133"/>
      <c r="R16" s="134"/>
      <c r="S16" s="135"/>
      <c r="T16" s="135"/>
      <c r="U16" s="131"/>
      <c r="V16" s="130"/>
      <c r="W16" s="136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38" t="s">
        <v>16</v>
      </c>
      <c r="X17" s="160" t="s">
        <v>60</v>
      </c>
      <c r="Y17" s="161"/>
      <c r="Z17" s="162"/>
      <c r="AA17" s="163" t="s">
        <v>61</v>
      </c>
      <c r="AB17" s="164"/>
      <c r="AC17" s="165"/>
    </row>
    <row r="18" spans="1:29" ht="12.75">
      <c r="A18" s="21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23" t="s">
        <v>18</v>
      </c>
      <c r="H18" s="23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139" t="s">
        <v>19</v>
      </c>
      <c r="Q18" s="139" t="s">
        <v>20</v>
      </c>
      <c r="R18" s="139"/>
      <c r="S18" s="23" t="s">
        <v>18</v>
      </c>
      <c r="T18" s="23" t="s">
        <v>15</v>
      </c>
      <c r="U18" s="22"/>
      <c r="V18" s="21" t="s">
        <v>17</v>
      </c>
      <c r="W18" s="140"/>
      <c r="X18" s="84" t="s">
        <v>59</v>
      </c>
      <c r="Y18" s="166" t="s">
        <v>64</v>
      </c>
      <c r="Z18" s="162"/>
      <c r="AA18" s="84" t="s">
        <v>59</v>
      </c>
      <c r="AB18" s="164" t="s">
        <v>64</v>
      </c>
      <c r="AC18" s="165"/>
    </row>
    <row r="19" spans="1:29" ht="16.5" customHeight="1">
      <c r="A19" s="145">
        <v>3.125</v>
      </c>
      <c r="B19" s="147">
        <v>8</v>
      </c>
      <c r="C19" s="142">
        <v>1</v>
      </c>
      <c r="D19" s="155" t="s">
        <v>96</v>
      </c>
      <c r="E19" s="149" t="s">
        <v>53</v>
      </c>
      <c r="F19" s="153">
        <v>9</v>
      </c>
      <c r="G19" s="154">
        <v>50</v>
      </c>
      <c r="H19" s="154"/>
      <c r="I19" s="143">
        <v>2</v>
      </c>
      <c r="J19" s="144">
        <v>2</v>
      </c>
      <c r="K19" s="24">
        <v>-3.125</v>
      </c>
      <c r="L19" s="9"/>
      <c r="M19" s="145">
        <v>5.28125</v>
      </c>
      <c r="N19" s="147">
        <v>6</v>
      </c>
      <c r="O19" s="142">
        <v>1</v>
      </c>
      <c r="P19" s="152" t="s">
        <v>98</v>
      </c>
      <c r="Q19" s="149" t="s">
        <v>46</v>
      </c>
      <c r="R19" s="153">
        <v>9</v>
      </c>
      <c r="S19" s="154">
        <v>600</v>
      </c>
      <c r="T19" s="154"/>
      <c r="U19" s="143">
        <v>2</v>
      </c>
      <c r="V19" s="144">
        <v>4</v>
      </c>
      <c r="W19" s="141">
        <v>-5.28125</v>
      </c>
      <c r="X19" s="78" t="str">
        <f aca="true" t="shared" si="0" ref="X19:X24">C19&amp;"+"&amp;I19</f>
        <v>1+2</v>
      </c>
      <c r="Y19" s="79">
        <f>IF(AND(G19&gt;0,G19&lt;1),2*G19,MATCH(A19,{-40000,-0.4999999999,0.5,40000},1)-1)</f>
        <v>2</v>
      </c>
      <c r="Z19" s="75">
        <f>IF(AND(H19&gt;0,H19&lt;1),2*H19,MATCH(K19,{-40000,-0.4999999999,0.5,40000},1)-1)</f>
        <v>0</v>
      </c>
      <c r="AA19" s="78" t="str">
        <f aca="true" t="shared" si="1" ref="AA19:AA24">O19&amp;"+"&amp;U19</f>
        <v>1+2</v>
      </c>
      <c r="AB19" s="79">
        <f>IF(AND(S19&gt;0,S19&lt;1),2*S19,MATCH(M19,{-40000,-0.4999999999,0.5,40000},1)-1)</f>
        <v>2</v>
      </c>
      <c r="AC19" s="75">
        <f>IF(AND(T19&gt;0,T19&lt;1),2*T19,MATCH(W19,{-40000,-0.4999999999,0.5,40000},1)-1)</f>
        <v>0</v>
      </c>
    </row>
    <row r="20" spans="1:29" ht="16.5" customHeight="1">
      <c r="A20" s="145">
        <v>-7.1875</v>
      </c>
      <c r="B20" s="147">
        <v>1</v>
      </c>
      <c r="C20" s="142">
        <v>10</v>
      </c>
      <c r="D20" s="155" t="s">
        <v>96</v>
      </c>
      <c r="E20" s="149" t="s">
        <v>53</v>
      </c>
      <c r="F20" s="153">
        <v>10</v>
      </c>
      <c r="G20" s="154"/>
      <c r="H20" s="154">
        <v>420</v>
      </c>
      <c r="I20" s="143">
        <v>12</v>
      </c>
      <c r="J20" s="144">
        <v>9</v>
      </c>
      <c r="K20" s="24">
        <v>7.1875</v>
      </c>
      <c r="L20" s="9"/>
      <c r="M20" s="145">
        <v>-3.6875</v>
      </c>
      <c r="N20" s="147">
        <v>4</v>
      </c>
      <c r="O20" s="142">
        <v>10</v>
      </c>
      <c r="P20" s="155" t="s">
        <v>99</v>
      </c>
      <c r="Q20" s="149" t="s">
        <v>52</v>
      </c>
      <c r="R20" s="153">
        <v>9</v>
      </c>
      <c r="S20" s="154">
        <v>140</v>
      </c>
      <c r="T20" s="154"/>
      <c r="U20" s="143">
        <v>12</v>
      </c>
      <c r="V20" s="144">
        <v>6</v>
      </c>
      <c r="W20" s="141">
        <v>3.6875</v>
      </c>
      <c r="X20" s="80" t="str">
        <f t="shared" si="0"/>
        <v>10+12</v>
      </c>
      <c r="Y20" s="81">
        <f>IF(AND(G20&gt;0,G20&lt;1),2*G20,MATCH(A20,{-40000,-0.4999999999,0.5,40000},1)-1)</f>
        <v>0</v>
      </c>
      <c r="Z20" s="76">
        <f>IF(AND(H20&gt;0,H20&lt;1),2*H20,MATCH(K20,{-40000,-0.4999999999,0.5,40000},1)-1)</f>
        <v>2</v>
      </c>
      <c r="AA20" s="80" t="str">
        <f t="shared" si="1"/>
        <v>10+12</v>
      </c>
      <c r="AB20" s="81">
        <f>IF(AND(S20&gt;0,S20&lt;1),2*S20,MATCH(M20,{-40000,-0.4999999999,0.5,40000},1)-1)</f>
        <v>0</v>
      </c>
      <c r="AC20" s="76">
        <f>IF(AND(T20&gt;0,T20&lt;1),2*T20,MATCH(W20,{-40000,-0.4999999999,0.5,40000},1)-1)</f>
        <v>2</v>
      </c>
    </row>
    <row r="21" spans="1:29" ht="16.5" customHeight="1">
      <c r="A21" s="145">
        <v>3.125</v>
      </c>
      <c r="B21" s="147">
        <v>8</v>
      </c>
      <c r="C21" s="142">
        <v>9</v>
      </c>
      <c r="D21" s="157" t="s">
        <v>96</v>
      </c>
      <c r="E21" s="149" t="s">
        <v>53</v>
      </c>
      <c r="F21" s="153">
        <v>9</v>
      </c>
      <c r="G21" s="154">
        <v>50</v>
      </c>
      <c r="H21" s="154"/>
      <c r="I21" s="143">
        <v>8</v>
      </c>
      <c r="J21" s="144">
        <v>2</v>
      </c>
      <c r="K21" s="145">
        <v>-3.125</v>
      </c>
      <c r="L21" s="146"/>
      <c r="M21" s="145">
        <v>-7.59375</v>
      </c>
      <c r="N21" s="147">
        <v>2</v>
      </c>
      <c r="O21" s="142">
        <v>9</v>
      </c>
      <c r="P21" s="156" t="s">
        <v>98</v>
      </c>
      <c r="Q21" s="149" t="s">
        <v>46</v>
      </c>
      <c r="R21" s="153">
        <v>8</v>
      </c>
      <c r="S21" s="154"/>
      <c r="T21" s="154">
        <v>100</v>
      </c>
      <c r="U21" s="143">
        <v>8</v>
      </c>
      <c r="V21" s="144">
        <v>8</v>
      </c>
      <c r="W21" s="141">
        <v>7.59375</v>
      </c>
      <c r="X21" s="80" t="str">
        <f t="shared" si="0"/>
        <v>9+8</v>
      </c>
      <c r="Y21" s="81">
        <f>IF(AND(G21&gt;0,G21&lt;1),2*G21,MATCH(A21,{-40000,-0.4999999999,0.5,40000},1)-1)</f>
        <v>2</v>
      </c>
      <c r="Z21" s="76">
        <f>IF(AND(H21&gt;0,H21&lt;1),2*H21,MATCH(K21,{-40000,-0.4999999999,0.5,40000},1)-1)</f>
        <v>0</v>
      </c>
      <c r="AA21" s="80" t="str">
        <f t="shared" si="1"/>
        <v>9+8</v>
      </c>
      <c r="AB21" s="81">
        <f>IF(AND(S21&gt;0,S21&lt;1),2*S21,MATCH(M21,{-40000,-0.4999999999,0.5,40000},1)-1)</f>
        <v>0</v>
      </c>
      <c r="AC21" s="76">
        <f>IF(AND(T21&gt;0,T21&lt;1),2*T21,MATCH(W21,{-40000,-0.4999999999,0.5,40000},1)-1)</f>
        <v>2</v>
      </c>
    </row>
    <row r="22" spans="1:29" ht="16.5" customHeight="1">
      <c r="A22" s="145">
        <v>-0.6875</v>
      </c>
      <c r="B22" s="147">
        <v>4</v>
      </c>
      <c r="C22" s="142">
        <v>11</v>
      </c>
      <c r="D22" s="157" t="s">
        <v>97</v>
      </c>
      <c r="E22" s="149" t="s">
        <v>54</v>
      </c>
      <c r="F22" s="153">
        <v>9</v>
      </c>
      <c r="G22" s="154"/>
      <c r="H22" s="154">
        <v>110</v>
      </c>
      <c r="I22" s="143">
        <v>4</v>
      </c>
      <c r="J22" s="144">
        <v>6</v>
      </c>
      <c r="K22" s="24">
        <v>0.6875</v>
      </c>
      <c r="L22" s="9"/>
      <c r="M22" s="145">
        <v>5.78125</v>
      </c>
      <c r="N22" s="147">
        <v>8</v>
      </c>
      <c r="O22" s="142">
        <v>11</v>
      </c>
      <c r="P22" s="157" t="s">
        <v>100</v>
      </c>
      <c r="Q22" s="149" t="s">
        <v>46</v>
      </c>
      <c r="R22" s="153">
        <v>12</v>
      </c>
      <c r="S22" s="154">
        <v>620</v>
      </c>
      <c r="T22" s="154"/>
      <c r="U22" s="143">
        <v>4</v>
      </c>
      <c r="V22" s="144">
        <v>2</v>
      </c>
      <c r="W22" s="141">
        <v>-5.78125</v>
      </c>
      <c r="X22" s="80" t="str">
        <f t="shared" si="0"/>
        <v>11+4</v>
      </c>
      <c r="Y22" s="81">
        <f>IF(AND(G22&gt;0,G22&lt;1),2*G22,MATCH(A22,{-40000,-0.4999999999,0.5,40000},1)-1)</f>
        <v>0</v>
      </c>
      <c r="Z22" s="76">
        <f>IF(AND(H22&gt;0,H22&lt;1),2*H22,MATCH(K22,{-40000,-0.4999999999,0.5,40000},1)-1)</f>
        <v>2</v>
      </c>
      <c r="AA22" s="80" t="str">
        <f t="shared" si="1"/>
        <v>11+4</v>
      </c>
      <c r="AB22" s="81">
        <f>IF(AND(S22&gt;0,S22&lt;1),2*S22,MATCH(M22,{-40000,-0.4999999999,0.5,40000},1)-1)</f>
        <v>2</v>
      </c>
      <c r="AC22" s="76">
        <f>IF(AND(T22&gt;0,T22&lt;1),2*T22,MATCH(W22,{-40000,-0.4999999999,0.5,40000},1)-1)</f>
        <v>0</v>
      </c>
    </row>
    <row r="23" spans="1:29" ht="16.5" customHeight="1">
      <c r="A23" s="145">
        <v>-7.1875</v>
      </c>
      <c r="B23" s="147">
        <v>1</v>
      </c>
      <c r="C23" s="142">
        <v>6</v>
      </c>
      <c r="D23" s="157" t="s">
        <v>96</v>
      </c>
      <c r="E23" s="149" t="s">
        <v>53</v>
      </c>
      <c r="F23" s="153">
        <v>10</v>
      </c>
      <c r="G23" s="154"/>
      <c r="H23" s="154">
        <v>420</v>
      </c>
      <c r="I23" s="143">
        <v>3</v>
      </c>
      <c r="J23" s="144">
        <v>9</v>
      </c>
      <c r="K23" s="24">
        <v>7.1875</v>
      </c>
      <c r="L23" s="9"/>
      <c r="M23" s="145">
        <v>-12.65625</v>
      </c>
      <c r="N23" s="147">
        <v>0</v>
      </c>
      <c r="O23" s="142">
        <v>6</v>
      </c>
      <c r="P23" s="156" t="s">
        <v>101</v>
      </c>
      <c r="Q23" s="149" t="s">
        <v>52</v>
      </c>
      <c r="R23" s="153">
        <v>7</v>
      </c>
      <c r="S23" s="154"/>
      <c r="T23" s="154">
        <v>500</v>
      </c>
      <c r="U23" s="143">
        <v>3</v>
      </c>
      <c r="V23" s="144">
        <v>10</v>
      </c>
      <c r="W23" s="141">
        <v>12.65625</v>
      </c>
      <c r="X23" s="80" t="str">
        <f t="shared" si="0"/>
        <v>6+3</v>
      </c>
      <c r="Y23" s="81">
        <f>IF(AND(G23&gt;0,G23&lt;1),2*G23,MATCH(A23,{-40000,-0.4999999999,0.5,40000},1)-1)</f>
        <v>0</v>
      </c>
      <c r="Z23" s="76">
        <f>IF(AND(H23&gt;0,H23&lt;1),2*H23,MATCH(K23,{-40000,-0.4999999999,0.5,40000},1)-1)</f>
        <v>2</v>
      </c>
      <c r="AA23" s="80" t="str">
        <f t="shared" si="1"/>
        <v>6+3</v>
      </c>
      <c r="AB23" s="81">
        <f>IF(AND(S23&gt;0,S23&lt;1),2*S23,MATCH(M23,{-40000,-0.4999999999,0.5,40000},1)-1)</f>
        <v>0</v>
      </c>
      <c r="AC23" s="76">
        <f>IF(AND(T23&gt;0,T23&lt;1),2*T23,MATCH(W23,{-40000,-0.4999999999,0.5,40000},1)-1)</f>
        <v>2</v>
      </c>
    </row>
    <row r="24" spans="1:29" ht="16.5" customHeight="1">
      <c r="A24" s="145">
        <v>3.125</v>
      </c>
      <c r="B24" s="147">
        <v>8</v>
      </c>
      <c r="C24" s="142">
        <v>5</v>
      </c>
      <c r="D24" s="157" t="s">
        <v>96</v>
      </c>
      <c r="E24" s="149" t="s">
        <v>53</v>
      </c>
      <c r="F24" s="153">
        <v>9</v>
      </c>
      <c r="G24" s="154">
        <v>50</v>
      </c>
      <c r="H24" s="154"/>
      <c r="I24" s="143">
        <v>7</v>
      </c>
      <c r="J24" s="144">
        <v>2</v>
      </c>
      <c r="K24" s="24">
        <v>-3.125</v>
      </c>
      <c r="L24" s="9"/>
      <c r="M24" s="145">
        <v>5.78125</v>
      </c>
      <c r="N24" s="147">
        <v>10</v>
      </c>
      <c r="O24" s="142">
        <v>5</v>
      </c>
      <c r="P24" s="156" t="s">
        <v>98</v>
      </c>
      <c r="Q24" s="149" t="s">
        <v>46</v>
      </c>
      <c r="R24" s="153">
        <v>10</v>
      </c>
      <c r="S24" s="154">
        <v>630</v>
      </c>
      <c r="T24" s="154"/>
      <c r="U24" s="143">
        <v>7</v>
      </c>
      <c r="V24" s="144">
        <v>0</v>
      </c>
      <c r="W24" s="141">
        <v>-5.78125</v>
      </c>
      <c r="X24" s="82" t="str">
        <f t="shared" si="0"/>
        <v>5+7</v>
      </c>
      <c r="Y24" s="83">
        <f>IF(AND(G24&gt;0,G24&lt;1),2*G24,MATCH(A24,{-40000,-0.4999999999,0.5,40000},1)-1)</f>
        <v>2</v>
      </c>
      <c r="Z24" s="77">
        <f>IF(AND(H24&gt;0,H24&lt;1),2*H24,MATCH(K24,{-40000,-0.4999999999,0.5,40000},1)-1)</f>
        <v>0</v>
      </c>
      <c r="AA24" s="82" t="str">
        <f t="shared" si="1"/>
        <v>5+7</v>
      </c>
      <c r="AB24" s="83">
        <f>IF(AND(S24&gt;0,S24&lt;1),2*S24,MATCH(M24,{-40000,-0.4999999999,0.5,40000},1)-1)</f>
        <v>2</v>
      </c>
      <c r="AC24" s="77">
        <f>IF(AND(T24&gt;0,T24&lt;1),2*T24,MATCH(W24,{-40000,-0.4999999999,0.5,40000},1)-1)</f>
        <v>0</v>
      </c>
    </row>
    <row r="25" spans="1:23" s="49" customFormat="1" ht="30" customHeight="1">
      <c r="A25" s="10"/>
      <c r="B25" s="10"/>
      <c r="C25" s="25"/>
      <c r="D25" s="10"/>
      <c r="E25" s="10"/>
      <c r="F25" s="10"/>
      <c r="G25" s="10"/>
      <c r="H25" s="10"/>
      <c r="I25" s="25"/>
      <c r="J25" s="10"/>
      <c r="K25" s="8"/>
      <c r="L25" s="15"/>
      <c r="M25" s="10"/>
      <c r="N25" s="10"/>
      <c r="O25" s="25"/>
      <c r="P25" s="10"/>
      <c r="Q25" s="10"/>
      <c r="R25" s="10"/>
      <c r="S25" s="10"/>
      <c r="T25" s="10"/>
      <c r="U25" s="25"/>
      <c r="V25" s="10"/>
      <c r="W25" s="10"/>
    </row>
    <row r="26" spans="1:23" s="49" customFormat="1" ht="15">
      <c r="A26" s="2"/>
      <c r="B26" s="3" t="s">
        <v>2</v>
      </c>
      <c r="C26" s="4"/>
      <c r="D26" s="3"/>
      <c r="E26" s="5" t="s">
        <v>21</v>
      </c>
      <c r="F26" s="1"/>
      <c r="G26" s="6" t="s">
        <v>4</v>
      </c>
      <c r="H26" s="6"/>
      <c r="I26" s="7" t="s">
        <v>22</v>
      </c>
      <c r="J26" s="7"/>
      <c r="K26" s="8"/>
      <c r="L26" s="9">
        <v>150</v>
      </c>
      <c r="M26" s="2"/>
      <c r="N26" s="3" t="s">
        <v>2</v>
      </c>
      <c r="O26" s="4"/>
      <c r="P26" s="3"/>
      <c r="Q26" s="5" t="s">
        <v>23</v>
      </c>
      <c r="R26" s="1"/>
      <c r="S26" s="6" t="s">
        <v>4</v>
      </c>
      <c r="T26" s="6"/>
      <c r="U26" s="7" t="s">
        <v>1</v>
      </c>
      <c r="V26" s="7"/>
      <c r="W26" s="8"/>
    </row>
    <row r="27" spans="1:23" s="49" customFormat="1" ht="12.75">
      <c r="A27" s="11"/>
      <c r="B27" s="11"/>
      <c r="C27" s="12"/>
      <c r="D27" s="13"/>
      <c r="E27" s="13"/>
      <c r="F27" s="13"/>
      <c r="G27" s="14" t="s">
        <v>7</v>
      </c>
      <c r="H27" s="14"/>
      <c r="I27" s="7" t="s">
        <v>24</v>
      </c>
      <c r="J27" s="7"/>
      <c r="K27" s="8"/>
      <c r="L27" s="9">
        <v>150</v>
      </c>
      <c r="M27" s="11"/>
      <c r="N27" s="11"/>
      <c r="O27" s="12"/>
      <c r="P27" s="13"/>
      <c r="Q27" s="13"/>
      <c r="R27" s="13"/>
      <c r="S27" s="14" t="s">
        <v>7</v>
      </c>
      <c r="T27" s="14"/>
      <c r="U27" s="7" t="s">
        <v>25</v>
      </c>
      <c r="V27" s="7"/>
      <c r="W27" s="8"/>
    </row>
    <row r="28" spans="1:23" s="49" customFormat="1" ht="4.5" customHeight="1">
      <c r="A28" s="99"/>
      <c r="B28" s="100"/>
      <c r="C28" s="101"/>
      <c r="D28" s="102"/>
      <c r="E28" s="103"/>
      <c r="F28" s="104"/>
      <c r="G28" s="105"/>
      <c r="H28" s="105"/>
      <c r="I28" s="101"/>
      <c r="J28" s="100"/>
      <c r="K28" s="106"/>
      <c r="L28" s="107"/>
      <c r="M28" s="99"/>
      <c r="N28" s="100"/>
      <c r="O28" s="101"/>
      <c r="P28" s="102"/>
      <c r="Q28" s="103"/>
      <c r="R28" s="104"/>
      <c r="S28" s="105"/>
      <c r="T28" s="105"/>
      <c r="U28" s="101"/>
      <c r="V28" s="100"/>
      <c r="W28" s="106"/>
    </row>
    <row r="29" spans="1:23" s="49" customFormat="1" ht="12.75" customHeight="1">
      <c r="A29" s="108"/>
      <c r="B29" s="109"/>
      <c r="C29" s="110"/>
      <c r="D29" s="111"/>
      <c r="E29" s="112" t="s">
        <v>48</v>
      </c>
      <c r="F29" s="113" t="s">
        <v>158</v>
      </c>
      <c r="G29" s="53"/>
      <c r="H29" s="114"/>
      <c r="I29" s="62"/>
      <c r="J29" s="63"/>
      <c r="K29" s="64"/>
      <c r="L29" s="115"/>
      <c r="M29" s="108"/>
      <c r="N29" s="109"/>
      <c r="O29" s="110"/>
      <c r="P29" s="111"/>
      <c r="Q29" s="112" t="s">
        <v>48</v>
      </c>
      <c r="R29" s="113" t="s">
        <v>173</v>
      </c>
      <c r="S29" s="53"/>
      <c r="T29" s="114"/>
      <c r="U29" s="62"/>
      <c r="V29" s="63"/>
      <c r="W29" s="64"/>
    </row>
    <row r="30" spans="1:23" s="49" customFormat="1" ht="12.75" customHeight="1">
      <c r="A30" s="108"/>
      <c r="B30" s="109"/>
      <c r="C30" s="110"/>
      <c r="D30" s="111"/>
      <c r="E30" s="116" t="s">
        <v>49</v>
      </c>
      <c r="F30" s="113" t="s">
        <v>159</v>
      </c>
      <c r="G30" s="117"/>
      <c r="H30" s="114"/>
      <c r="I30" s="65"/>
      <c r="J30" s="66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12.1</v>
      </c>
      <c r="K30" s="67"/>
      <c r="L30" s="115"/>
      <c r="M30" s="108"/>
      <c r="N30" s="109"/>
      <c r="O30" s="110"/>
      <c r="P30" s="111"/>
      <c r="Q30" s="116" t="s">
        <v>49</v>
      </c>
      <c r="R30" s="113" t="s">
        <v>174</v>
      </c>
      <c r="S30" s="117"/>
      <c r="T30" s="114"/>
      <c r="U30" s="65"/>
      <c r="V30" s="66">
        <f>IF(R29&amp;R30&amp;R31&amp;R32="","",(LEN(R29&amp;R30&amp;R31&amp;R32)-LEN(SUBSTITUTE(R29&amp;R30&amp;R31&amp;R32,"Т","")))*4+(LEN(R29&amp;R30&amp;R31&amp;R32)-LEN(SUBSTITUTE(R29&amp;R30&amp;R31&amp;R32,"К","")))*3+(LEN(R29&amp;R30&amp;R31&amp;R32)-LEN(SUBSTITUTE(R29&amp;R30&amp;R31&amp;R32,"Д","")))*2+(LEN(R29&amp;R30&amp;R31&amp;R32)-LEN(SUBSTITUTE(R29&amp;R30&amp;R31&amp;R32,"В","")))+0.1)</f>
        <v>6.1</v>
      </c>
      <c r="W30" s="67"/>
    </row>
    <row r="31" spans="1:23" s="49" customFormat="1" ht="12.75" customHeight="1">
      <c r="A31" s="108"/>
      <c r="B31" s="109"/>
      <c r="C31" s="110"/>
      <c r="D31" s="111"/>
      <c r="E31" s="116" t="s">
        <v>50</v>
      </c>
      <c r="F31" s="113" t="s">
        <v>160</v>
      </c>
      <c r="G31" s="53"/>
      <c r="H31" s="114"/>
      <c r="I31" s="68">
        <f>IF(J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6.1</v>
      </c>
      <c r="J31" s="66" t="str">
        <f>IF(J30="","","+")</f>
        <v>+</v>
      </c>
      <c r="K31" s="69">
        <f>IF(J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8.1</v>
      </c>
      <c r="L31" s="115"/>
      <c r="M31" s="108"/>
      <c r="N31" s="109"/>
      <c r="O31" s="110"/>
      <c r="P31" s="111"/>
      <c r="Q31" s="116" t="s">
        <v>50</v>
      </c>
      <c r="R31" s="113" t="s">
        <v>175</v>
      </c>
      <c r="S31" s="53"/>
      <c r="T31" s="114"/>
      <c r="U31" s="68">
        <f>IF(V30="","",(LEN(N33&amp;N34&amp;N35&amp;N36)-LEN(SUBSTITUTE(N33&amp;N34&amp;N35&amp;N36,"Т","")))*4+(LEN(N33&amp;N34&amp;N35&amp;N36)-LEN(SUBSTITUTE(N33&amp;N34&amp;N35&amp;N36,"К","")))*3+(LEN(N33&amp;N34&amp;N35&amp;N36)-LEN(SUBSTITUTE(N33&amp;N34&amp;N35&amp;N36,"Д","")))*2+(LEN(N33&amp;N34&amp;N35&amp;N36)-LEN(SUBSTITUTE(N33&amp;N34&amp;N35&amp;N36,"В","")))+0.1)</f>
        <v>15.1</v>
      </c>
      <c r="V31" s="66" t="str">
        <f>IF(V30="","","+")</f>
        <v>+</v>
      </c>
      <c r="W31" s="69">
        <f>IF(V30="","",(LEN(T33&amp;T34&amp;T35&amp;T36)-LEN(SUBSTITUTE(T33&amp;T34&amp;T35&amp;T36,"Т","")))*4+(LEN(T33&amp;T34&amp;T35&amp;T36)-LEN(SUBSTITUTE(T33&amp;T34&amp;T35&amp;T36,"К","")))*3+(LEN(T33&amp;T34&amp;T35&amp;T36)-LEN(SUBSTITUTE(T33&amp;T34&amp;T35&amp;T36,"Д","")))*2+(LEN(T33&amp;T34&amp;T35&amp;T36)-LEN(SUBSTITUTE(T33&amp;T34&amp;T35&amp;T36,"В","")))+0.1)</f>
        <v>5.1</v>
      </c>
    </row>
    <row r="32" spans="1:23" s="49" customFormat="1" ht="12.75" customHeight="1">
      <c r="A32" s="108"/>
      <c r="B32" s="109"/>
      <c r="C32" s="110"/>
      <c r="D32" s="111"/>
      <c r="E32" s="112" t="s">
        <v>51</v>
      </c>
      <c r="F32" s="113" t="s">
        <v>161</v>
      </c>
      <c r="G32" s="53"/>
      <c r="H32" s="114"/>
      <c r="I32" s="65"/>
      <c r="J32" s="66">
        <f>IF(J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14.1</v>
      </c>
      <c r="K32" s="67"/>
      <c r="L32" s="115"/>
      <c r="M32" s="108"/>
      <c r="N32" s="109"/>
      <c r="O32" s="110"/>
      <c r="P32" s="111"/>
      <c r="Q32" s="112" t="s">
        <v>51</v>
      </c>
      <c r="R32" s="113" t="s">
        <v>176</v>
      </c>
      <c r="S32" s="53"/>
      <c r="T32" s="114"/>
      <c r="U32" s="65"/>
      <c r="V32" s="66">
        <f>IF(V30="","",(LEN(R37&amp;R38&amp;R39&amp;R40)-LEN(SUBSTITUTE(R37&amp;R38&amp;R39&amp;R40,"Т","")))*4+(LEN(R37&amp;R38&amp;R39&amp;R40)-LEN(SUBSTITUTE(R37&amp;R38&amp;R39&amp;R40,"К","")))*3+(LEN(R37&amp;R38&amp;R39&amp;R40)-LEN(SUBSTITUTE(R37&amp;R38&amp;R39&amp;R40,"Д","")))*2+(LEN(R37&amp;R38&amp;R39&amp;R40)-LEN(SUBSTITUTE(R37&amp;R38&amp;R39&amp;R40,"В","")))+0.1)</f>
        <v>14.1</v>
      </c>
      <c r="W32" s="67"/>
    </row>
    <row r="33" spans="1:23" s="49" customFormat="1" ht="12.75" customHeight="1">
      <c r="A33" s="118" t="s">
        <v>48</v>
      </c>
      <c r="B33" s="119" t="s">
        <v>170</v>
      </c>
      <c r="C33" s="110"/>
      <c r="D33" s="111"/>
      <c r="E33" s="120"/>
      <c r="F33" s="53"/>
      <c r="G33" s="112" t="s">
        <v>48</v>
      </c>
      <c r="H33" s="121" t="s">
        <v>162</v>
      </c>
      <c r="I33" s="53"/>
      <c r="J33" s="117"/>
      <c r="K33" s="54"/>
      <c r="L33" s="115"/>
      <c r="M33" s="118" t="s">
        <v>48</v>
      </c>
      <c r="N33" s="119" t="s">
        <v>165</v>
      </c>
      <c r="O33" s="110"/>
      <c r="P33" s="111"/>
      <c r="Q33" s="120"/>
      <c r="R33" s="53"/>
      <c r="S33" s="112" t="s">
        <v>48</v>
      </c>
      <c r="T33" s="121" t="s">
        <v>177</v>
      </c>
      <c r="U33" s="53"/>
      <c r="V33" s="117"/>
      <c r="W33" s="54"/>
    </row>
    <row r="34" spans="1:23" s="49" customFormat="1" ht="12.75" customHeight="1">
      <c r="A34" s="122" t="s">
        <v>49</v>
      </c>
      <c r="B34" s="168" t="s">
        <v>171</v>
      </c>
      <c r="C34" s="123"/>
      <c r="D34" s="111"/>
      <c r="E34" s="120"/>
      <c r="F34" s="124"/>
      <c r="G34" s="116" t="s">
        <v>49</v>
      </c>
      <c r="H34" s="121" t="s">
        <v>163</v>
      </c>
      <c r="I34" s="53"/>
      <c r="J34" s="117"/>
      <c r="K34" s="54"/>
      <c r="L34" s="115"/>
      <c r="M34" s="122" t="s">
        <v>49</v>
      </c>
      <c r="N34" s="119" t="s">
        <v>185</v>
      </c>
      <c r="O34" s="123"/>
      <c r="P34" s="111"/>
      <c r="Q34" s="120"/>
      <c r="R34" s="124"/>
      <c r="S34" s="116" t="s">
        <v>49</v>
      </c>
      <c r="T34" s="121" t="s">
        <v>178</v>
      </c>
      <c r="U34" s="53"/>
      <c r="V34" s="117"/>
      <c r="W34" s="54"/>
    </row>
    <row r="35" spans="1:23" s="49" customFormat="1" ht="12.75" customHeight="1">
      <c r="A35" s="122" t="s">
        <v>50</v>
      </c>
      <c r="B35" s="119" t="s">
        <v>172</v>
      </c>
      <c r="C35" s="110"/>
      <c r="D35" s="111"/>
      <c r="E35" s="120"/>
      <c r="F35" s="124"/>
      <c r="G35" s="116" t="s">
        <v>50</v>
      </c>
      <c r="H35" s="167" t="s">
        <v>164</v>
      </c>
      <c r="I35" s="53"/>
      <c r="J35" s="53"/>
      <c r="K35" s="54"/>
      <c r="L35" s="115"/>
      <c r="M35" s="122" t="s">
        <v>50</v>
      </c>
      <c r="N35" s="119" t="s">
        <v>139</v>
      </c>
      <c r="O35" s="110"/>
      <c r="P35" s="111"/>
      <c r="Q35" s="120"/>
      <c r="R35" s="124"/>
      <c r="S35" s="116" t="s">
        <v>50</v>
      </c>
      <c r="T35" s="167" t="s">
        <v>179</v>
      </c>
      <c r="U35" s="53"/>
      <c r="V35" s="53"/>
      <c r="W35" s="54"/>
    </row>
    <row r="36" spans="1:23" s="49" customFormat="1" ht="12.75" customHeight="1">
      <c r="A36" s="118" t="s">
        <v>51</v>
      </c>
      <c r="B36" s="119" t="s">
        <v>8</v>
      </c>
      <c r="C36" s="123"/>
      <c r="D36" s="111"/>
      <c r="E36" s="120"/>
      <c r="F36" s="53"/>
      <c r="G36" s="112" t="s">
        <v>51</v>
      </c>
      <c r="H36" s="121" t="s">
        <v>165</v>
      </c>
      <c r="I36" s="53"/>
      <c r="J36" s="55" t="s">
        <v>55</v>
      </c>
      <c r="K36" s="54"/>
      <c r="L36" s="115"/>
      <c r="M36" s="118" t="s">
        <v>51</v>
      </c>
      <c r="N36" s="119" t="s">
        <v>186</v>
      </c>
      <c r="O36" s="123"/>
      <c r="P36" s="111"/>
      <c r="Q36" s="120"/>
      <c r="R36" s="53"/>
      <c r="S36" s="112" t="s">
        <v>51</v>
      </c>
      <c r="T36" s="121" t="s">
        <v>180</v>
      </c>
      <c r="U36" s="53"/>
      <c r="V36" s="55" t="s">
        <v>55</v>
      </c>
      <c r="W36" s="54"/>
    </row>
    <row r="37" spans="1:23" s="49" customFormat="1" ht="12.75" customHeight="1">
      <c r="A37" s="125"/>
      <c r="B37" s="123"/>
      <c r="C37" s="123"/>
      <c r="D37" s="111"/>
      <c r="E37" s="112" t="s">
        <v>48</v>
      </c>
      <c r="F37" s="113" t="s">
        <v>166</v>
      </c>
      <c r="G37" s="53"/>
      <c r="H37" s="126"/>
      <c r="I37" s="56" t="s">
        <v>52</v>
      </c>
      <c r="J37" s="150" t="s">
        <v>393</v>
      </c>
      <c r="K37" s="54"/>
      <c r="L37" s="115"/>
      <c r="M37" s="125"/>
      <c r="N37" s="123"/>
      <c r="O37" s="123"/>
      <c r="P37" s="111"/>
      <c r="Q37" s="112" t="s">
        <v>48</v>
      </c>
      <c r="R37" s="113" t="s">
        <v>181</v>
      </c>
      <c r="S37" s="53"/>
      <c r="T37" s="126"/>
      <c r="U37" s="56" t="s">
        <v>52</v>
      </c>
      <c r="V37" s="150" t="s">
        <v>397</v>
      </c>
      <c r="W37" s="54"/>
    </row>
    <row r="38" spans="1:23" s="49" customFormat="1" ht="12.75" customHeight="1">
      <c r="A38" s="108"/>
      <c r="B38" s="57" t="s">
        <v>56</v>
      </c>
      <c r="C38" s="110"/>
      <c r="D38" s="111"/>
      <c r="E38" s="116" t="s">
        <v>49</v>
      </c>
      <c r="F38" s="113" t="s">
        <v>167</v>
      </c>
      <c r="G38" s="53"/>
      <c r="H38" s="114"/>
      <c r="I38" s="56" t="s">
        <v>46</v>
      </c>
      <c r="J38" s="151" t="s">
        <v>395</v>
      </c>
      <c r="K38" s="54"/>
      <c r="L38" s="115"/>
      <c r="M38" s="108"/>
      <c r="N38" s="57" t="s">
        <v>56</v>
      </c>
      <c r="O38" s="110"/>
      <c r="P38" s="111"/>
      <c r="Q38" s="116" t="s">
        <v>49</v>
      </c>
      <c r="R38" s="113" t="s">
        <v>182</v>
      </c>
      <c r="S38" s="53"/>
      <c r="T38" s="114"/>
      <c r="U38" s="56" t="s">
        <v>46</v>
      </c>
      <c r="V38" s="151" t="s">
        <v>397</v>
      </c>
      <c r="W38" s="54"/>
    </row>
    <row r="39" spans="1:23" s="49" customFormat="1" ht="12.75" customHeight="1">
      <c r="A39" s="108"/>
      <c r="B39" s="57" t="s">
        <v>396</v>
      </c>
      <c r="C39" s="110"/>
      <c r="D39" s="111"/>
      <c r="E39" s="116" t="s">
        <v>50</v>
      </c>
      <c r="F39" s="113" t="s">
        <v>168</v>
      </c>
      <c r="G39" s="117"/>
      <c r="H39" s="114"/>
      <c r="I39" s="56" t="s">
        <v>54</v>
      </c>
      <c r="J39" s="151" t="s">
        <v>394</v>
      </c>
      <c r="K39" s="54"/>
      <c r="L39" s="115"/>
      <c r="M39" s="108"/>
      <c r="N39" s="57" t="s">
        <v>399</v>
      </c>
      <c r="O39" s="110"/>
      <c r="P39" s="111"/>
      <c r="Q39" s="116" t="s">
        <v>50</v>
      </c>
      <c r="R39" s="113" t="s">
        <v>183</v>
      </c>
      <c r="S39" s="117"/>
      <c r="T39" s="114"/>
      <c r="U39" s="56" t="s">
        <v>54</v>
      </c>
      <c r="V39" s="151" t="s">
        <v>398</v>
      </c>
      <c r="W39" s="54"/>
    </row>
    <row r="40" spans="1:23" s="49" customFormat="1" ht="12.75" customHeight="1">
      <c r="A40" s="127"/>
      <c r="B40" s="58"/>
      <c r="C40" s="58"/>
      <c r="D40" s="111"/>
      <c r="E40" s="112" t="s">
        <v>51</v>
      </c>
      <c r="F40" s="119" t="s">
        <v>169</v>
      </c>
      <c r="G40" s="58"/>
      <c r="H40" s="58"/>
      <c r="I40" s="59" t="s">
        <v>53</v>
      </c>
      <c r="J40" s="151" t="s">
        <v>394</v>
      </c>
      <c r="K40" s="60"/>
      <c r="L40" s="128"/>
      <c r="M40" s="127"/>
      <c r="N40" s="58"/>
      <c r="O40" s="58"/>
      <c r="P40" s="111"/>
      <c r="Q40" s="112" t="s">
        <v>51</v>
      </c>
      <c r="R40" s="119" t="s">
        <v>184</v>
      </c>
      <c r="S40" s="58"/>
      <c r="T40" s="58"/>
      <c r="U40" s="59" t="s">
        <v>53</v>
      </c>
      <c r="V40" s="151" t="s">
        <v>398</v>
      </c>
      <c r="W40" s="60"/>
    </row>
    <row r="41" spans="1:23" ht="4.5" customHeight="1">
      <c r="A41" s="129"/>
      <c r="B41" s="130"/>
      <c r="C41" s="131"/>
      <c r="D41" s="132"/>
      <c r="E41" s="133"/>
      <c r="F41" s="134"/>
      <c r="G41" s="135"/>
      <c r="H41" s="135"/>
      <c r="I41" s="131"/>
      <c r="J41" s="130"/>
      <c r="K41" s="136"/>
      <c r="L41" s="137"/>
      <c r="M41" s="129"/>
      <c r="N41" s="130"/>
      <c r="O41" s="131"/>
      <c r="P41" s="132"/>
      <c r="Q41" s="133"/>
      <c r="R41" s="134"/>
      <c r="S41" s="135"/>
      <c r="T41" s="135"/>
      <c r="U41" s="131"/>
      <c r="V41" s="130"/>
      <c r="W41" s="136"/>
    </row>
    <row r="42" spans="1:29" ht="12.75" customHeight="1">
      <c r="A42" s="16"/>
      <c r="B42" s="16" t="s">
        <v>10</v>
      </c>
      <c r="C42" s="17"/>
      <c r="D42" s="18" t="s">
        <v>11</v>
      </c>
      <c r="E42" s="18" t="s">
        <v>12</v>
      </c>
      <c r="F42" s="18" t="s">
        <v>13</v>
      </c>
      <c r="G42" s="19" t="s">
        <v>14</v>
      </c>
      <c r="H42" s="20"/>
      <c r="I42" s="17" t="s">
        <v>15</v>
      </c>
      <c r="J42" s="18" t="s">
        <v>10</v>
      </c>
      <c r="K42" s="16" t="s">
        <v>16</v>
      </c>
      <c r="L42" s="9">
        <v>150</v>
      </c>
      <c r="M42" s="16"/>
      <c r="N42" s="16" t="s">
        <v>10</v>
      </c>
      <c r="O42" s="17"/>
      <c r="P42" s="18" t="s">
        <v>11</v>
      </c>
      <c r="Q42" s="18" t="s">
        <v>12</v>
      </c>
      <c r="R42" s="18" t="s">
        <v>13</v>
      </c>
      <c r="S42" s="19" t="s">
        <v>14</v>
      </c>
      <c r="T42" s="20"/>
      <c r="U42" s="17" t="s">
        <v>15</v>
      </c>
      <c r="V42" s="18" t="s">
        <v>10</v>
      </c>
      <c r="W42" s="138" t="s">
        <v>16</v>
      </c>
      <c r="X42" s="160" t="s">
        <v>60</v>
      </c>
      <c r="Y42" s="161"/>
      <c r="Z42" s="162"/>
      <c r="AA42" s="163" t="s">
        <v>61</v>
      </c>
      <c r="AB42" s="164"/>
      <c r="AC42" s="165"/>
    </row>
    <row r="43" spans="1:29" ht="12.75">
      <c r="A43" s="21" t="s">
        <v>16</v>
      </c>
      <c r="B43" s="21" t="s">
        <v>17</v>
      </c>
      <c r="C43" s="22" t="s">
        <v>18</v>
      </c>
      <c r="D43" s="139" t="s">
        <v>19</v>
      </c>
      <c r="E43" s="139" t="s">
        <v>20</v>
      </c>
      <c r="F43" s="139"/>
      <c r="G43" s="23" t="s">
        <v>18</v>
      </c>
      <c r="H43" s="23" t="s">
        <v>15</v>
      </c>
      <c r="I43" s="22"/>
      <c r="J43" s="21" t="s">
        <v>17</v>
      </c>
      <c r="K43" s="21"/>
      <c r="L43" s="9">
        <v>150</v>
      </c>
      <c r="M43" s="21" t="s">
        <v>16</v>
      </c>
      <c r="N43" s="21" t="s">
        <v>17</v>
      </c>
      <c r="O43" s="22" t="s">
        <v>18</v>
      </c>
      <c r="P43" s="139" t="s">
        <v>19</v>
      </c>
      <c r="Q43" s="139" t="s">
        <v>20</v>
      </c>
      <c r="R43" s="139"/>
      <c r="S43" s="23" t="s">
        <v>18</v>
      </c>
      <c r="T43" s="23" t="s">
        <v>15</v>
      </c>
      <c r="U43" s="22"/>
      <c r="V43" s="21" t="s">
        <v>17</v>
      </c>
      <c r="W43" s="140"/>
      <c r="X43" s="84" t="s">
        <v>59</v>
      </c>
      <c r="Y43" s="166" t="s">
        <v>64</v>
      </c>
      <c r="Z43" s="162"/>
      <c r="AA43" s="84" t="s">
        <v>59</v>
      </c>
      <c r="AB43" s="164" t="s">
        <v>64</v>
      </c>
      <c r="AC43" s="165"/>
    </row>
    <row r="44" spans="1:29" ht="16.5" customHeight="1">
      <c r="A44" s="145">
        <v>4.0625</v>
      </c>
      <c r="B44" s="147">
        <v>7</v>
      </c>
      <c r="C44" s="142">
        <v>3</v>
      </c>
      <c r="D44" s="152" t="s">
        <v>98</v>
      </c>
      <c r="E44" s="149" t="s">
        <v>52</v>
      </c>
      <c r="F44" s="153">
        <v>9</v>
      </c>
      <c r="G44" s="154">
        <v>400</v>
      </c>
      <c r="H44" s="154"/>
      <c r="I44" s="143">
        <v>4</v>
      </c>
      <c r="J44" s="144">
        <v>3</v>
      </c>
      <c r="K44" s="148">
        <v>-4.0625</v>
      </c>
      <c r="L44" s="9"/>
      <c r="M44" s="145">
        <v>-2.5625</v>
      </c>
      <c r="N44" s="147">
        <v>3</v>
      </c>
      <c r="O44" s="142">
        <v>3</v>
      </c>
      <c r="P44" s="157" t="s">
        <v>102</v>
      </c>
      <c r="Q44" s="149" t="s">
        <v>53</v>
      </c>
      <c r="R44" s="153">
        <v>9</v>
      </c>
      <c r="S44" s="154"/>
      <c r="T44" s="154">
        <v>110</v>
      </c>
      <c r="U44" s="142">
        <v>4</v>
      </c>
      <c r="V44" s="144">
        <v>7</v>
      </c>
      <c r="W44" s="141">
        <v>2.5625</v>
      </c>
      <c r="X44" s="78" t="str">
        <f aca="true" t="shared" si="2" ref="X44:X49">C44&amp;"+"&amp;I44</f>
        <v>3+4</v>
      </c>
      <c r="Y44" s="79">
        <f>IF(AND(G44&gt;0,G44&lt;1),2*G44,MATCH(A44,{-40000,-0.4999999999,0.5,40000},1)-1)</f>
        <v>2</v>
      </c>
      <c r="Z44" s="75">
        <f>IF(AND(H44&gt;0,H44&lt;1),2*H44,MATCH(K44,{-40000,-0.4999999999,0.5,40000},1)-1)</f>
        <v>0</v>
      </c>
      <c r="AA44" s="78" t="str">
        <f aca="true" t="shared" si="3" ref="AA44:AA49">O44&amp;"+"&amp;U44</f>
        <v>3+4</v>
      </c>
      <c r="AB44" s="79">
        <f>IF(AND(S44&gt;0,S44&lt;1),2*S44,MATCH(M44,{-40000,-0.4999999999,0.5,40000},1)-1)</f>
        <v>0</v>
      </c>
      <c r="AC44" s="75">
        <f>IF(AND(T44&gt;0,T44&lt;1),2*T44,MATCH(W44,{-40000,-0.4999999999,0.5,40000},1)-1)</f>
        <v>2</v>
      </c>
    </row>
    <row r="45" spans="1:29" ht="16.5" customHeight="1">
      <c r="A45" s="145">
        <v>4.0625</v>
      </c>
      <c r="B45" s="147">
        <v>7</v>
      </c>
      <c r="C45" s="142">
        <v>8</v>
      </c>
      <c r="D45" s="155" t="s">
        <v>100</v>
      </c>
      <c r="E45" s="149" t="s">
        <v>46</v>
      </c>
      <c r="F45" s="153">
        <v>11</v>
      </c>
      <c r="G45" s="154">
        <v>400</v>
      </c>
      <c r="H45" s="154"/>
      <c r="I45" s="143">
        <v>5</v>
      </c>
      <c r="J45" s="144">
        <v>3</v>
      </c>
      <c r="K45" s="148">
        <v>-4.0625</v>
      </c>
      <c r="L45" s="9"/>
      <c r="M45" s="145">
        <v>-2.5625</v>
      </c>
      <c r="N45" s="147">
        <v>3</v>
      </c>
      <c r="O45" s="142">
        <v>8</v>
      </c>
      <c r="P45" s="155" t="s">
        <v>97</v>
      </c>
      <c r="Q45" s="149" t="s">
        <v>53</v>
      </c>
      <c r="R45" s="153">
        <v>9</v>
      </c>
      <c r="S45" s="154"/>
      <c r="T45" s="154">
        <v>110</v>
      </c>
      <c r="U45" s="142">
        <v>5</v>
      </c>
      <c r="V45" s="144">
        <v>7</v>
      </c>
      <c r="W45" s="141">
        <v>2.5625</v>
      </c>
      <c r="X45" s="80" t="str">
        <f t="shared" si="2"/>
        <v>8+5</v>
      </c>
      <c r="Y45" s="81">
        <f>IF(AND(G45&gt;0,G45&lt;1),2*G45,MATCH(A45,{-40000,-0.4999999999,0.5,40000},1)-1)</f>
        <v>2</v>
      </c>
      <c r="Z45" s="76">
        <f>IF(AND(H45&gt;0,H45&lt;1),2*H45,MATCH(K45,{-40000,-0.4999999999,0.5,40000},1)-1)</f>
        <v>0</v>
      </c>
      <c r="AA45" s="80" t="str">
        <f t="shared" si="3"/>
        <v>8+5</v>
      </c>
      <c r="AB45" s="81">
        <f>IF(AND(S45&gt;0,S45&lt;1),2*S45,MATCH(M45,{-40000,-0.4999999999,0.5,40000},1)-1)</f>
        <v>0</v>
      </c>
      <c r="AC45" s="76">
        <f>IF(AND(T45&gt;0,T45&lt;1),2*T45,MATCH(W45,{-40000,-0.4999999999,0.5,40000},1)-1)</f>
        <v>2</v>
      </c>
    </row>
    <row r="46" spans="1:29" ht="16.5" customHeight="1">
      <c r="A46" s="145">
        <v>-2.75</v>
      </c>
      <c r="B46" s="147">
        <v>4</v>
      </c>
      <c r="C46" s="142">
        <v>6</v>
      </c>
      <c r="D46" s="155" t="s">
        <v>99</v>
      </c>
      <c r="E46" s="149" t="s">
        <v>53</v>
      </c>
      <c r="F46" s="153">
        <v>8</v>
      </c>
      <c r="G46" s="154">
        <v>100</v>
      </c>
      <c r="H46" s="154"/>
      <c r="I46" s="143">
        <v>12</v>
      </c>
      <c r="J46" s="144">
        <v>6</v>
      </c>
      <c r="K46" s="148">
        <v>2.75</v>
      </c>
      <c r="L46" s="9"/>
      <c r="M46" s="145">
        <v>-6.90625</v>
      </c>
      <c r="N46" s="147">
        <v>0</v>
      </c>
      <c r="O46" s="142">
        <v>6</v>
      </c>
      <c r="P46" s="155" t="s">
        <v>103</v>
      </c>
      <c r="Q46" s="149" t="s">
        <v>52</v>
      </c>
      <c r="R46" s="153">
        <v>7</v>
      </c>
      <c r="S46" s="154"/>
      <c r="T46" s="154">
        <v>300</v>
      </c>
      <c r="U46" s="142">
        <v>12</v>
      </c>
      <c r="V46" s="144">
        <v>10</v>
      </c>
      <c r="W46" s="141">
        <v>6.90625</v>
      </c>
      <c r="X46" s="80" t="str">
        <f t="shared" si="2"/>
        <v>6+12</v>
      </c>
      <c r="Y46" s="81">
        <f>IF(AND(G46&gt;0,G46&lt;1),2*G46,MATCH(A46,{-40000,-0.4999999999,0.5,40000},1)-1)</f>
        <v>0</v>
      </c>
      <c r="Z46" s="76">
        <f>IF(AND(H46&gt;0,H46&lt;1),2*H46,MATCH(K46,{-40000,-0.4999999999,0.5,40000},1)-1)</f>
        <v>2</v>
      </c>
      <c r="AA46" s="80" t="str">
        <f t="shared" si="3"/>
        <v>6+12</v>
      </c>
      <c r="AB46" s="81">
        <f>IF(AND(S46&gt;0,S46&lt;1),2*S46,MATCH(M46,{-40000,-0.4999999999,0.5,40000},1)-1)</f>
        <v>0</v>
      </c>
      <c r="AC46" s="76">
        <f>IF(AND(T46&gt;0,T46&lt;1),2*T46,MATCH(W46,{-40000,-0.4999999999,0.5,40000},1)-1)</f>
        <v>2</v>
      </c>
    </row>
    <row r="47" spans="1:29" ht="16.5" customHeight="1">
      <c r="A47" s="145">
        <v>4.875</v>
      </c>
      <c r="B47" s="147">
        <v>10</v>
      </c>
      <c r="C47" s="142">
        <v>9</v>
      </c>
      <c r="D47" s="152" t="s">
        <v>98</v>
      </c>
      <c r="E47" s="149" t="s">
        <v>46</v>
      </c>
      <c r="F47" s="153">
        <v>10</v>
      </c>
      <c r="G47" s="154">
        <v>430</v>
      </c>
      <c r="H47" s="154"/>
      <c r="I47" s="143">
        <v>7</v>
      </c>
      <c r="J47" s="144">
        <v>0</v>
      </c>
      <c r="K47" s="148">
        <v>-4.875</v>
      </c>
      <c r="L47" s="9"/>
      <c r="M47" s="145">
        <v>2.53125</v>
      </c>
      <c r="N47" s="147">
        <v>6</v>
      </c>
      <c r="O47" s="142">
        <v>9</v>
      </c>
      <c r="P47" s="156" t="s">
        <v>104</v>
      </c>
      <c r="Q47" s="149" t="s">
        <v>54</v>
      </c>
      <c r="R47" s="153">
        <v>7</v>
      </c>
      <c r="S47" s="154">
        <v>100</v>
      </c>
      <c r="T47" s="154"/>
      <c r="U47" s="142">
        <v>7</v>
      </c>
      <c r="V47" s="144">
        <v>4</v>
      </c>
      <c r="W47" s="141">
        <v>-2.53125</v>
      </c>
      <c r="X47" s="80" t="str">
        <f t="shared" si="2"/>
        <v>9+7</v>
      </c>
      <c r="Y47" s="81">
        <f>IF(AND(G47&gt;0,G47&lt;1),2*G47,MATCH(A47,{-40000,-0.4999999999,0.5,40000},1)-1)</f>
        <v>2</v>
      </c>
      <c r="Z47" s="76">
        <f>IF(AND(H47&gt;0,H47&lt;1),2*H47,MATCH(K47,{-40000,-0.4999999999,0.5,40000},1)-1)</f>
        <v>0</v>
      </c>
      <c r="AA47" s="80" t="str">
        <f t="shared" si="3"/>
        <v>9+7</v>
      </c>
      <c r="AB47" s="81">
        <f>IF(AND(S47&gt;0,S47&lt;1),2*S47,MATCH(M47,{-40000,-0.4999999999,0.5,40000},1)-1)</f>
        <v>2</v>
      </c>
      <c r="AC47" s="76">
        <f>IF(AND(T47&gt;0,T47&lt;1),2*T47,MATCH(W47,{-40000,-0.4999999999,0.5,40000},1)-1)</f>
        <v>0</v>
      </c>
    </row>
    <row r="48" spans="1:29" ht="16.5" customHeight="1">
      <c r="A48" s="145">
        <v>-7.375</v>
      </c>
      <c r="B48" s="147">
        <v>0</v>
      </c>
      <c r="C48" s="142">
        <v>1</v>
      </c>
      <c r="D48" s="152" t="s">
        <v>98</v>
      </c>
      <c r="E48" s="149" t="s">
        <v>52</v>
      </c>
      <c r="F48" s="153">
        <v>7</v>
      </c>
      <c r="G48" s="154"/>
      <c r="H48" s="154">
        <v>100</v>
      </c>
      <c r="I48" s="143">
        <v>11</v>
      </c>
      <c r="J48" s="144">
        <v>10</v>
      </c>
      <c r="K48" s="148">
        <v>7.375</v>
      </c>
      <c r="L48" s="9"/>
      <c r="M48" s="145">
        <v>5.03125</v>
      </c>
      <c r="N48" s="147">
        <v>10</v>
      </c>
      <c r="O48" s="142">
        <v>1</v>
      </c>
      <c r="P48" s="157" t="s">
        <v>100</v>
      </c>
      <c r="Q48" s="149" t="s">
        <v>53</v>
      </c>
      <c r="R48" s="153">
        <v>9</v>
      </c>
      <c r="S48" s="154">
        <v>200</v>
      </c>
      <c r="T48" s="154"/>
      <c r="U48" s="142">
        <v>11</v>
      </c>
      <c r="V48" s="144">
        <v>0</v>
      </c>
      <c r="W48" s="141">
        <v>-5.03125</v>
      </c>
      <c r="X48" s="80" t="str">
        <f t="shared" si="2"/>
        <v>1+11</v>
      </c>
      <c r="Y48" s="81">
        <f>IF(AND(G48&gt;0,G48&lt;1),2*G48,MATCH(A48,{-40000,-0.4999999999,0.5,40000},1)-1)</f>
        <v>0</v>
      </c>
      <c r="Z48" s="76">
        <f>IF(AND(H48&gt;0,H48&lt;1),2*H48,MATCH(K48,{-40000,-0.4999999999,0.5,40000},1)-1)</f>
        <v>2</v>
      </c>
      <c r="AA48" s="80" t="str">
        <f t="shared" si="3"/>
        <v>1+11</v>
      </c>
      <c r="AB48" s="81">
        <f>IF(AND(S48&gt;0,S48&lt;1),2*S48,MATCH(M48,{-40000,-0.4999999999,0.5,40000},1)-1)</f>
        <v>2</v>
      </c>
      <c r="AC48" s="76">
        <f>IF(AND(T48&gt;0,T48&lt;1),2*T48,MATCH(W48,{-40000,-0.4999999999,0.5,40000},1)-1)</f>
        <v>0</v>
      </c>
    </row>
    <row r="49" spans="1:29" ht="16.5" customHeight="1">
      <c r="A49" s="145">
        <v>-6.1875</v>
      </c>
      <c r="B49" s="147">
        <v>2</v>
      </c>
      <c r="C49" s="142">
        <v>2</v>
      </c>
      <c r="D49" s="155" t="s">
        <v>100</v>
      </c>
      <c r="E49" s="149" t="s">
        <v>46</v>
      </c>
      <c r="F49" s="153">
        <v>10</v>
      </c>
      <c r="G49" s="154"/>
      <c r="H49" s="154">
        <v>50</v>
      </c>
      <c r="I49" s="143">
        <v>10</v>
      </c>
      <c r="J49" s="144">
        <v>8</v>
      </c>
      <c r="K49" s="148">
        <v>6.1875</v>
      </c>
      <c r="L49" s="9"/>
      <c r="M49" s="145">
        <v>3</v>
      </c>
      <c r="N49" s="147">
        <v>8</v>
      </c>
      <c r="O49" s="142">
        <v>2</v>
      </c>
      <c r="P49" s="157" t="s">
        <v>105</v>
      </c>
      <c r="Q49" s="149" t="s">
        <v>46</v>
      </c>
      <c r="R49" s="153">
        <v>9</v>
      </c>
      <c r="S49" s="154">
        <v>110</v>
      </c>
      <c r="T49" s="154"/>
      <c r="U49" s="142">
        <v>10</v>
      </c>
      <c r="V49" s="144">
        <v>2</v>
      </c>
      <c r="W49" s="141">
        <v>-3</v>
      </c>
      <c r="X49" s="82" t="str">
        <f t="shared" si="2"/>
        <v>2+10</v>
      </c>
      <c r="Y49" s="83">
        <f>IF(AND(G49&gt;0,G49&lt;1),2*G49,MATCH(A49,{-40000,-0.4999999999,0.5,40000},1)-1)</f>
        <v>0</v>
      </c>
      <c r="Z49" s="77">
        <f>IF(AND(H49&gt;0,H49&lt;1),2*H49,MATCH(K49,{-40000,-0.4999999999,0.5,40000},1)-1)</f>
        <v>2</v>
      </c>
      <c r="AA49" s="82" t="str">
        <f t="shared" si="3"/>
        <v>2+10</v>
      </c>
      <c r="AB49" s="83">
        <f>IF(AND(S49&gt;0,S49&lt;1),2*S49,MATCH(M49,{-40000,-0.4999999999,0.5,40000},1)-1)</f>
        <v>2</v>
      </c>
      <c r="AC49" s="77">
        <f>IF(AND(T49&gt;0,T49&lt;1),2*T49,MATCH(W49,{-40000,-0.4999999999,0.5,40000},1)-1)</f>
        <v>0</v>
      </c>
    </row>
    <row r="50" spans="1:23" s="49" customFormat="1" ht="9.75" customHeight="1">
      <c r="A50" s="10"/>
      <c r="B50" s="10"/>
      <c r="C50" s="25"/>
      <c r="D50" s="10"/>
      <c r="E50" s="10"/>
      <c r="F50" s="10"/>
      <c r="G50" s="10"/>
      <c r="H50" s="10"/>
      <c r="I50" s="25"/>
      <c r="J50" s="10"/>
      <c r="K50" s="10"/>
      <c r="L50" s="15"/>
      <c r="M50" s="10"/>
      <c r="N50" s="10"/>
      <c r="O50" s="25"/>
      <c r="P50" s="10"/>
      <c r="Q50" s="10"/>
      <c r="R50" s="10"/>
      <c r="S50" s="10"/>
      <c r="T50" s="10"/>
      <c r="U50" s="25"/>
      <c r="V50" s="10"/>
      <c r="W50" s="10"/>
    </row>
    <row r="51" spans="1:23" s="49" customFormat="1" ht="15">
      <c r="A51" s="2"/>
      <c r="B51" s="3" t="s">
        <v>2</v>
      </c>
      <c r="C51" s="4"/>
      <c r="D51" s="3"/>
      <c r="E51" s="5" t="s">
        <v>26</v>
      </c>
      <c r="F51" s="1"/>
      <c r="G51" s="6" t="s">
        <v>4</v>
      </c>
      <c r="H51" s="6"/>
      <c r="I51" s="7" t="s">
        <v>5</v>
      </c>
      <c r="J51" s="7"/>
      <c r="K51" s="8"/>
      <c r="L51" s="9">
        <v>150</v>
      </c>
      <c r="M51" s="2"/>
      <c r="N51" s="3" t="s">
        <v>2</v>
      </c>
      <c r="O51" s="4"/>
      <c r="P51" s="3"/>
      <c r="Q51" s="5" t="s">
        <v>27</v>
      </c>
      <c r="R51" s="1"/>
      <c r="S51" s="6" t="s">
        <v>4</v>
      </c>
      <c r="T51" s="6"/>
      <c r="U51" s="7" t="s">
        <v>0</v>
      </c>
      <c r="V51" s="7"/>
      <c r="W51" s="8"/>
    </row>
    <row r="52" spans="1:23" s="49" customFormat="1" ht="12.75">
      <c r="A52" s="11"/>
      <c r="B52" s="11"/>
      <c r="C52" s="12"/>
      <c r="D52" s="13"/>
      <c r="E52" s="13"/>
      <c r="F52" s="13"/>
      <c r="G52" s="14" t="s">
        <v>7</v>
      </c>
      <c r="H52" s="14"/>
      <c r="I52" s="7" t="s">
        <v>9</v>
      </c>
      <c r="J52" s="7"/>
      <c r="K52" s="8"/>
      <c r="L52" s="9">
        <v>150</v>
      </c>
      <c r="M52" s="11"/>
      <c r="N52" s="11"/>
      <c r="O52" s="12"/>
      <c r="P52" s="13"/>
      <c r="Q52" s="13"/>
      <c r="R52" s="13"/>
      <c r="S52" s="14" t="s">
        <v>7</v>
      </c>
      <c r="T52" s="14"/>
      <c r="U52" s="7" t="s">
        <v>24</v>
      </c>
      <c r="V52" s="7"/>
      <c r="W52" s="8"/>
    </row>
    <row r="53" spans="1:23" s="49" customFormat="1" ht="4.5" customHeight="1">
      <c r="A53" s="99"/>
      <c r="B53" s="100"/>
      <c r="C53" s="101"/>
      <c r="D53" s="102"/>
      <c r="E53" s="103"/>
      <c r="F53" s="104"/>
      <c r="G53" s="105"/>
      <c r="H53" s="105"/>
      <c r="I53" s="101"/>
      <c r="J53" s="100"/>
      <c r="K53" s="106"/>
      <c r="L53" s="107"/>
      <c r="M53" s="99"/>
      <c r="N53" s="100"/>
      <c r="O53" s="101"/>
      <c r="P53" s="102"/>
      <c r="Q53" s="103"/>
      <c r="R53" s="104"/>
      <c r="S53" s="105"/>
      <c r="T53" s="105"/>
      <c r="U53" s="101"/>
      <c r="V53" s="100"/>
      <c r="W53" s="106"/>
    </row>
    <row r="54" spans="1:23" s="49" customFormat="1" ht="12.75" customHeight="1">
      <c r="A54" s="108"/>
      <c r="B54" s="109"/>
      <c r="C54" s="110"/>
      <c r="D54" s="111"/>
      <c r="E54" s="112" t="s">
        <v>48</v>
      </c>
      <c r="F54" s="113" t="s">
        <v>187</v>
      </c>
      <c r="G54" s="53"/>
      <c r="H54" s="114"/>
      <c r="I54" s="62"/>
      <c r="J54" s="63"/>
      <c r="K54" s="64"/>
      <c r="L54" s="115"/>
      <c r="M54" s="108"/>
      <c r="N54" s="109"/>
      <c r="O54" s="110"/>
      <c r="P54" s="111"/>
      <c r="Q54" s="112" t="s">
        <v>48</v>
      </c>
      <c r="R54" s="169" t="s">
        <v>200</v>
      </c>
      <c r="S54" s="53"/>
      <c r="T54" s="114"/>
      <c r="U54" s="62"/>
      <c r="V54" s="63"/>
      <c r="W54" s="64"/>
    </row>
    <row r="55" spans="1:23" s="49" customFormat="1" ht="12.75" customHeight="1">
      <c r="A55" s="108"/>
      <c r="B55" s="109"/>
      <c r="C55" s="110"/>
      <c r="D55" s="111"/>
      <c r="E55" s="116" t="s">
        <v>49</v>
      </c>
      <c r="F55" s="113" t="s">
        <v>8</v>
      </c>
      <c r="G55" s="117"/>
      <c r="H55" s="114"/>
      <c r="I55" s="65"/>
      <c r="J55" s="66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12.1</v>
      </c>
      <c r="K55" s="67"/>
      <c r="L55" s="115"/>
      <c r="M55" s="108"/>
      <c r="N55" s="109"/>
      <c r="O55" s="110"/>
      <c r="P55" s="111"/>
      <c r="Q55" s="116" t="s">
        <v>49</v>
      </c>
      <c r="R55" s="113" t="s">
        <v>150</v>
      </c>
      <c r="S55" s="117"/>
      <c r="T55" s="114"/>
      <c r="U55" s="65"/>
      <c r="V55" s="66">
        <f>IF(R54&amp;R55&amp;R56&amp;R57="","",(LEN(R54&amp;R55&amp;R56&amp;R57)-LEN(SUBSTITUTE(R54&amp;R55&amp;R56&amp;R57,"Т","")))*4+(LEN(R54&amp;R55&amp;R56&amp;R57)-LEN(SUBSTITUTE(R54&amp;R55&amp;R56&amp;R57,"К","")))*3+(LEN(R54&amp;R55&amp;R56&amp;R57)-LEN(SUBSTITUTE(R54&amp;R55&amp;R56&amp;R57,"Д","")))*2+(LEN(R54&amp;R55&amp;R56&amp;R57)-LEN(SUBSTITUTE(R54&amp;R55&amp;R56&amp;R57,"В","")))+0.1)</f>
        <v>0.1</v>
      </c>
      <c r="W55" s="67"/>
    </row>
    <row r="56" spans="1:23" s="49" customFormat="1" ht="12.75" customHeight="1">
      <c r="A56" s="108"/>
      <c r="B56" s="109"/>
      <c r="C56" s="110"/>
      <c r="D56" s="111"/>
      <c r="E56" s="116" t="s">
        <v>50</v>
      </c>
      <c r="F56" s="113" t="s">
        <v>188</v>
      </c>
      <c r="G56" s="53"/>
      <c r="H56" s="114"/>
      <c r="I56" s="68">
        <f>IF(J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16.1</v>
      </c>
      <c r="J56" s="66" t="str">
        <f>IF(J55="","","+")</f>
        <v>+</v>
      </c>
      <c r="K56" s="69">
        <f>IF(J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4.1</v>
      </c>
      <c r="L56" s="115"/>
      <c r="M56" s="108"/>
      <c r="N56" s="109"/>
      <c r="O56" s="110"/>
      <c r="P56" s="111"/>
      <c r="Q56" s="116" t="s">
        <v>50</v>
      </c>
      <c r="R56" s="113" t="s">
        <v>201</v>
      </c>
      <c r="S56" s="53"/>
      <c r="T56" s="114"/>
      <c r="U56" s="68">
        <f>IF(V55="","",(LEN(N58&amp;N59&amp;N60&amp;N61)-LEN(SUBSTITUTE(N58&amp;N59&amp;N60&amp;N61,"Т","")))*4+(LEN(N58&amp;N59&amp;N60&amp;N61)-LEN(SUBSTITUTE(N58&amp;N59&amp;N60&amp;N61,"К","")))*3+(LEN(N58&amp;N59&amp;N60&amp;N61)-LEN(SUBSTITUTE(N58&amp;N59&amp;N60&amp;N61,"Д","")))*2+(LEN(N58&amp;N59&amp;N60&amp;N61)-LEN(SUBSTITUTE(N58&amp;N59&amp;N60&amp;N61,"В","")))+0.1)</f>
        <v>15.1</v>
      </c>
      <c r="V56" s="66" t="str">
        <f>IF(V55="","","+")</f>
        <v>+</v>
      </c>
      <c r="W56" s="69">
        <f>IF(V55="","",(LEN(T58&amp;T59&amp;T60&amp;T61)-LEN(SUBSTITUTE(T58&amp;T59&amp;T60&amp;T61,"Т","")))*4+(LEN(T58&amp;T59&amp;T60&amp;T61)-LEN(SUBSTITUTE(T58&amp;T59&amp;T60&amp;T61,"К","")))*3+(LEN(T58&amp;T59&amp;T60&amp;T61)-LEN(SUBSTITUTE(T58&amp;T59&amp;T60&amp;T61,"Д","")))*2+(LEN(T58&amp;T59&amp;T60&amp;T61)-LEN(SUBSTITUTE(T58&amp;T59&amp;T60&amp;T61,"В","")))+0.1)</f>
        <v>8.1</v>
      </c>
    </row>
    <row r="57" spans="1:23" s="49" customFormat="1" ht="12.75" customHeight="1">
      <c r="A57" s="108"/>
      <c r="B57" s="109"/>
      <c r="C57" s="110"/>
      <c r="D57" s="111"/>
      <c r="E57" s="112" t="s">
        <v>51</v>
      </c>
      <c r="F57" s="113" t="s">
        <v>189</v>
      </c>
      <c r="G57" s="53"/>
      <c r="H57" s="114"/>
      <c r="I57" s="65"/>
      <c r="J57" s="66">
        <f>IF(J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8.1</v>
      </c>
      <c r="K57" s="67"/>
      <c r="L57" s="115"/>
      <c r="M57" s="108"/>
      <c r="N57" s="109"/>
      <c r="O57" s="110"/>
      <c r="P57" s="111"/>
      <c r="Q57" s="112" t="s">
        <v>51</v>
      </c>
      <c r="R57" s="113" t="s">
        <v>202</v>
      </c>
      <c r="S57" s="53"/>
      <c r="T57" s="114"/>
      <c r="U57" s="65"/>
      <c r="V57" s="66">
        <f>IF(V55="","",(LEN(R62&amp;R63&amp;R64&amp;R65)-LEN(SUBSTITUTE(R62&amp;R63&amp;R64&amp;R65,"Т","")))*4+(LEN(R62&amp;R63&amp;R64&amp;R65)-LEN(SUBSTITUTE(R62&amp;R63&amp;R64&amp;R65,"К","")))*3+(LEN(R62&amp;R63&amp;R64&amp;R65)-LEN(SUBSTITUTE(R62&amp;R63&amp;R64&amp;R65,"Д","")))*2+(LEN(R62&amp;R63&amp;R64&amp;R65)-LEN(SUBSTITUTE(R62&amp;R63&amp;R64&amp;R65,"В","")))+0.1)</f>
        <v>17.1</v>
      </c>
      <c r="W57" s="67"/>
    </row>
    <row r="58" spans="1:23" s="49" customFormat="1" ht="12.75" customHeight="1">
      <c r="A58" s="118" t="s">
        <v>48</v>
      </c>
      <c r="B58" s="119" t="s">
        <v>196</v>
      </c>
      <c r="C58" s="110"/>
      <c r="D58" s="111"/>
      <c r="E58" s="120"/>
      <c r="F58" s="53"/>
      <c r="G58" s="112" t="s">
        <v>48</v>
      </c>
      <c r="H58" s="121" t="s">
        <v>160</v>
      </c>
      <c r="I58" s="53"/>
      <c r="J58" s="117"/>
      <c r="K58" s="54"/>
      <c r="L58" s="115"/>
      <c r="M58" s="118" t="s">
        <v>48</v>
      </c>
      <c r="N58" s="119" t="s">
        <v>210</v>
      </c>
      <c r="O58" s="110"/>
      <c r="P58" s="111"/>
      <c r="Q58" s="120"/>
      <c r="R58" s="53"/>
      <c r="S58" s="112" t="s">
        <v>48</v>
      </c>
      <c r="T58" s="121" t="s">
        <v>203</v>
      </c>
      <c r="U58" s="53"/>
      <c r="V58" s="117"/>
      <c r="W58" s="54"/>
    </row>
    <row r="59" spans="1:23" s="49" customFormat="1" ht="12.75" customHeight="1">
      <c r="A59" s="122" t="s">
        <v>49</v>
      </c>
      <c r="B59" s="119" t="s">
        <v>197</v>
      </c>
      <c r="C59" s="123"/>
      <c r="D59" s="111"/>
      <c r="E59" s="120"/>
      <c r="F59" s="124"/>
      <c r="G59" s="116" t="s">
        <v>49</v>
      </c>
      <c r="H59" s="121" t="s">
        <v>190</v>
      </c>
      <c r="I59" s="53"/>
      <c r="J59" s="117"/>
      <c r="K59" s="54"/>
      <c r="L59" s="115"/>
      <c r="M59" s="122" t="s">
        <v>49</v>
      </c>
      <c r="N59" s="119" t="s">
        <v>211</v>
      </c>
      <c r="O59" s="123"/>
      <c r="P59" s="111"/>
      <c r="Q59" s="120"/>
      <c r="R59" s="124"/>
      <c r="S59" s="116" t="s">
        <v>49</v>
      </c>
      <c r="T59" s="121" t="s">
        <v>204</v>
      </c>
      <c r="U59" s="53"/>
      <c r="V59" s="117"/>
      <c r="W59" s="54"/>
    </row>
    <row r="60" spans="1:23" s="49" customFormat="1" ht="12.75" customHeight="1">
      <c r="A60" s="122" t="s">
        <v>50</v>
      </c>
      <c r="B60" s="119" t="s">
        <v>198</v>
      </c>
      <c r="C60" s="110"/>
      <c r="D60" s="111"/>
      <c r="E60" s="120"/>
      <c r="F60" s="124"/>
      <c r="G60" s="116" t="s">
        <v>50</v>
      </c>
      <c r="H60" s="121" t="s">
        <v>191</v>
      </c>
      <c r="I60" s="53"/>
      <c r="J60" s="53"/>
      <c r="K60" s="54"/>
      <c r="L60" s="115"/>
      <c r="M60" s="122" t="s">
        <v>50</v>
      </c>
      <c r="N60" s="119" t="s">
        <v>212</v>
      </c>
      <c r="O60" s="110"/>
      <c r="P60" s="111"/>
      <c r="Q60" s="120"/>
      <c r="R60" s="124"/>
      <c r="S60" s="116" t="s">
        <v>50</v>
      </c>
      <c r="T60" s="121" t="s">
        <v>205</v>
      </c>
      <c r="U60" s="53"/>
      <c r="V60" s="53"/>
      <c r="W60" s="54"/>
    </row>
    <row r="61" spans="1:23" s="49" customFormat="1" ht="12.75" customHeight="1">
      <c r="A61" s="118" t="s">
        <v>51</v>
      </c>
      <c r="B61" s="119" t="s">
        <v>199</v>
      </c>
      <c r="C61" s="123"/>
      <c r="D61" s="111"/>
      <c r="E61" s="120"/>
      <c r="F61" s="53"/>
      <c r="G61" s="112" t="s">
        <v>51</v>
      </c>
      <c r="H61" s="121" t="s">
        <v>134</v>
      </c>
      <c r="I61" s="53"/>
      <c r="J61" s="55" t="s">
        <v>55</v>
      </c>
      <c r="K61" s="54"/>
      <c r="L61" s="115"/>
      <c r="M61" s="118" t="s">
        <v>51</v>
      </c>
      <c r="N61" s="119" t="s">
        <v>213</v>
      </c>
      <c r="O61" s="123"/>
      <c r="P61" s="111"/>
      <c r="Q61" s="120"/>
      <c r="R61" s="53"/>
      <c r="S61" s="112" t="s">
        <v>51</v>
      </c>
      <c r="T61" s="121" t="s">
        <v>206</v>
      </c>
      <c r="U61" s="53"/>
      <c r="V61" s="55" t="s">
        <v>55</v>
      </c>
      <c r="W61" s="54"/>
    </row>
    <row r="62" spans="1:23" s="49" customFormat="1" ht="12.75" customHeight="1">
      <c r="A62" s="125"/>
      <c r="B62" s="123"/>
      <c r="C62" s="123"/>
      <c r="D62" s="111"/>
      <c r="E62" s="112" t="s">
        <v>48</v>
      </c>
      <c r="F62" s="169" t="s">
        <v>192</v>
      </c>
      <c r="G62" s="53"/>
      <c r="H62" s="126"/>
      <c r="I62" s="56" t="s">
        <v>52</v>
      </c>
      <c r="J62" s="150" t="s">
        <v>400</v>
      </c>
      <c r="K62" s="54"/>
      <c r="L62" s="115"/>
      <c r="M62" s="125"/>
      <c r="N62" s="123"/>
      <c r="O62" s="123"/>
      <c r="P62" s="111"/>
      <c r="Q62" s="112" t="s">
        <v>48</v>
      </c>
      <c r="R62" s="113" t="s">
        <v>207</v>
      </c>
      <c r="S62" s="53"/>
      <c r="T62" s="126"/>
      <c r="U62" s="56" t="s">
        <v>52</v>
      </c>
      <c r="V62" s="150" t="s">
        <v>404</v>
      </c>
      <c r="W62" s="54"/>
    </row>
    <row r="63" spans="1:23" s="49" customFormat="1" ht="12.75" customHeight="1">
      <c r="A63" s="108"/>
      <c r="B63" s="57" t="s">
        <v>56</v>
      </c>
      <c r="C63" s="110"/>
      <c r="D63" s="111"/>
      <c r="E63" s="116" t="s">
        <v>49</v>
      </c>
      <c r="F63" s="113" t="s">
        <v>193</v>
      </c>
      <c r="G63" s="53"/>
      <c r="H63" s="114"/>
      <c r="I63" s="56" t="s">
        <v>46</v>
      </c>
      <c r="J63" s="151" t="s">
        <v>400</v>
      </c>
      <c r="K63" s="54"/>
      <c r="L63" s="115"/>
      <c r="M63" s="108"/>
      <c r="N63" s="57" t="s">
        <v>56</v>
      </c>
      <c r="O63" s="110"/>
      <c r="P63" s="111"/>
      <c r="Q63" s="116" t="s">
        <v>49</v>
      </c>
      <c r="R63" s="113" t="s">
        <v>208</v>
      </c>
      <c r="S63" s="53"/>
      <c r="T63" s="114"/>
      <c r="U63" s="56" t="s">
        <v>46</v>
      </c>
      <c r="V63" s="151" t="s">
        <v>406</v>
      </c>
      <c r="W63" s="54"/>
    </row>
    <row r="64" spans="1:23" s="49" customFormat="1" ht="12.75" customHeight="1">
      <c r="A64" s="108"/>
      <c r="B64" s="57" t="s">
        <v>403</v>
      </c>
      <c r="C64" s="110"/>
      <c r="D64" s="111"/>
      <c r="E64" s="116" t="s">
        <v>50</v>
      </c>
      <c r="F64" s="113" t="s">
        <v>194</v>
      </c>
      <c r="G64" s="117"/>
      <c r="H64" s="114"/>
      <c r="I64" s="56" t="s">
        <v>54</v>
      </c>
      <c r="J64" s="151" t="s">
        <v>401</v>
      </c>
      <c r="K64" s="54"/>
      <c r="L64" s="115"/>
      <c r="M64" s="108"/>
      <c r="N64" s="57" t="s">
        <v>407</v>
      </c>
      <c r="O64" s="110"/>
      <c r="P64" s="111"/>
      <c r="Q64" s="116" t="s">
        <v>50</v>
      </c>
      <c r="R64" s="113" t="s">
        <v>209</v>
      </c>
      <c r="S64" s="117"/>
      <c r="T64" s="114"/>
      <c r="U64" s="56" t="s">
        <v>54</v>
      </c>
      <c r="V64" s="151" t="s">
        <v>405</v>
      </c>
      <c r="W64" s="54"/>
    </row>
    <row r="65" spans="1:23" s="49" customFormat="1" ht="12.75" customHeight="1">
      <c r="A65" s="127"/>
      <c r="B65" s="58"/>
      <c r="C65" s="58"/>
      <c r="D65" s="111"/>
      <c r="E65" s="112" t="s">
        <v>51</v>
      </c>
      <c r="F65" s="119" t="s">
        <v>195</v>
      </c>
      <c r="G65" s="58"/>
      <c r="H65" s="58"/>
      <c r="I65" s="59" t="s">
        <v>53</v>
      </c>
      <c r="J65" s="151" t="s">
        <v>402</v>
      </c>
      <c r="K65" s="60"/>
      <c r="L65" s="128"/>
      <c r="M65" s="127"/>
      <c r="N65" s="58"/>
      <c r="O65" s="58"/>
      <c r="P65" s="111"/>
      <c r="Q65" s="112" t="s">
        <v>51</v>
      </c>
      <c r="R65" s="119" t="s">
        <v>163</v>
      </c>
      <c r="S65" s="58"/>
      <c r="T65" s="58"/>
      <c r="U65" s="59" t="s">
        <v>53</v>
      </c>
      <c r="V65" s="151" t="s">
        <v>405</v>
      </c>
      <c r="W65" s="60"/>
    </row>
    <row r="66" spans="1:23" ht="4.5" customHeight="1">
      <c r="A66" s="129"/>
      <c r="B66" s="130"/>
      <c r="C66" s="131"/>
      <c r="D66" s="132"/>
      <c r="E66" s="133"/>
      <c r="F66" s="134"/>
      <c r="G66" s="135"/>
      <c r="H66" s="135"/>
      <c r="I66" s="131"/>
      <c r="J66" s="130"/>
      <c r="K66" s="136"/>
      <c r="L66" s="137"/>
      <c r="M66" s="129"/>
      <c r="N66" s="130"/>
      <c r="O66" s="131"/>
      <c r="P66" s="132"/>
      <c r="Q66" s="133"/>
      <c r="R66" s="134"/>
      <c r="S66" s="135"/>
      <c r="T66" s="135"/>
      <c r="U66" s="131"/>
      <c r="V66" s="130"/>
      <c r="W66" s="136"/>
    </row>
    <row r="67" spans="1:29" ht="12.75" customHeight="1">
      <c r="A67" s="16"/>
      <c r="B67" s="16" t="s">
        <v>10</v>
      </c>
      <c r="C67" s="17"/>
      <c r="D67" s="18" t="s">
        <v>11</v>
      </c>
      <c r="E67" s="18" t="s">
        <v>12</v>
      </c>
      <c r="F67" s="18" t="s">
        <v>13</v>
      </c>
      <c r="G67" s="19" t="s">
        <v>14</v>
      </c>
      <c r="H67" s="20"/>
      <c r="I67" s="17" t="s">
        <v>15</v>
      </c>
      <c r="J67" s="18" t="s">
        <v>10</v>
      </c>
      <c r="K67" s="16" t="s">
        <v>16</v>
      </c>
      <c r="L67" s="9">
        <v>150</v>
      </c>
      <c r="M67" s="16"/>
      <c r="N67" s="16" t="s">
        <v>10</v>
      </c>
      <c r="O67" s="17"/>
      <c r="P67" s="18" t="s">
        <v>11</v>
      </c>
      <c r="Q67" s="18" t="s">
        <v>12</v>
      </c>
      <c r="R67" s="18" t="s">
        <v>13</v>
      </c>
      <c r="S67" s="19" t="s">
        <v>14</v>
      </c>
      <c r="T67" s="20"/>
      <c r="U67" s="17" t="s">
        <v>15</v>
      </c>
      <c r="V67" s="18" t="s">
        <v>10</v>
      </c>
      <c r="W67" s="138" t="s">
        <v>16</v>
      </c>
      <c r="X67" s="160" t="s">
        <v>60</v>
      </c>
      <c r="Y67" s="161"/>
      <c r="Z67" s="162"/>
      <c r="AA67" s="163" t="s">
        <v>61</v>
      </c>
      <c r="AB67" s="164"/>
      <c r="AC67" s="165"/>
    </row>
    <row r="68" spans="1:29" ht="12.75">
      <c r="A68" s="21" t="s">
        <v>16</v>
      </c>
      <c r="B68" s="21" t="s">
        <v>17</v>
      </c>
      <c r="C68" s="22" t="s">
        <v>18</v>
      </c>
      <c r="D68" s="139" t="s">
        <v>19</v>
      </c>
      <c r="E68" s="139" t="s">
        <v>20</v>
      </c>
      <c r="F68" s="139"/>
      <c r="G68" s="23" t="s">
        <v>18</v>
      </c>
      <c r="H68" s="23" t="s">
        <v>15</v>
      </c>
      <c r="I68" s="22"/>
      <c r="J68" s="21" t="s">
        <v>17</v>
      </c>
      <c r="K68" s="21"/>
      <c r="L68" s="9">
        <v>150</v>
      </c>
      <c r="M68" s="21" t="s">
        <v>16</v>
      </c>
      <c r="N68" s="21" t="s">
        <v>17</v>
      </c>
      <c r="O68" s="22" t="s">
        <v>18</v>
      </c>
      <c r="P68" s="139" t="s">
        <v>19</v>
      </c>
      <c r="Q68" s="139" t="s">
        <v>20</v>
      </c>
      <c r="R68" s="139"/>
      <c r="S68" s="23" t="s">
        <v>18</v>
      </c>
      <c r="T68" s="23" t="s">
        <v>15</v>
      </c>
      <c r="U68" s="22"/>
      <c r="V68" s="21" t="s">
        <v>17</v>
      </c>
      <c r="W68" s="140"/>
      <c r="X68" s="84" t="s">
        <v>59</v>
      </c>
      <c r="Y68" s="166" t="s">
        <v>64</v>
      </c>
      <c r="Z68" s="162"/>
      <c r="AA68" s="84" t="s">
        <v>59</v>
      </c>
      <c r="AB68" s="164" t="s">
        <v>64</v>
      </c>
      <c r="AC68" s="165"/>
    </row>
    <row r="69" spans="1:29" ht="16.5" customHeight="1">
      <c r="A69" s="145">
        <v>-2.8125</v>
      </c>
      <c r="B69" s="147">
        <v>2</v>
      </c>
      <c r="C69" s="142">
        <v>5</v>
      </c>
      <c r="D69" s="157" t="s">
        <v>96</v>
      </c>
      <c r="E69" s="149" t="s">
        <v>53</v>
      </c>
      <c r="F69" s="153">
        <v>8</v>
      </c>
      <c r="G69" s="154">
        <v>100</v>
      </c>
      <c r="H69" s="154"/>
      <c r="I69" s="142">
        <v>6</v>
      </c>
      <c r="J69" s="144">
        <v>8</v>
      </c>
      <c r="K69" s="148">
        <v>2.8125</v>
      </c>
      <c r="L69" s="9"/>
      <c r="M69" s="145">
        <v>-0.5</v>
      </c>
      <c r="N69" s="147">
        <v>3</v>
      </c>
      <c r="O69" s="142">
        <v>5</v>
      </c>
      <c r="P69" s="152" t="s">
        <v>98</v>
      </c>
      <c r="Q69" s="149" t="s">
        <v>46</v>
      </c>
      <c r="R69" s="153">
        <v>6</v>
      </c>
      <c r="S69" s="154"/>
      <c r="T69" s="154">
        <v>150</v>
      </c>
      <c r="U69" s="143">
        <v>6</v>
      </c>
      <c r="V69" s="144">
        <v>7</v>
      </c>
      <c r="W69" s="141">
        <v>0.5</v>
      </c>
      <c r="X69" s="78" t="str">
        <f aca="true" t="shared" si="4" ref="X69:X74">C69&amp;"+"&amp;I69</f>
        <v>5+6</v>
      </c>
      <c r="Y69" s="79">
        <f>IF(AND(G69&gt;0,G69&lt;1),2*G69,MATCH(A69,{-40000,-0.4999999999,0.5,40000},1)-1)</f>
        <v>0</v>
      </c>
      <c r="Z69" s="75">
        <f>IF(AND(H69&gt;0,H69&lt;1),2*H69,MATCH(K69,{-40000,-0.4999999999,0.5,40000},1)-1)</f>
        <v>2</v>
      </c>
      <c r="AA69" s="78" t="str">
        <f aca="true" t="shared" si="5" ref="AA69:AA74">O69&amp;"+"&amp;U69</f>
        <v>5+6</v>
      </c>
      <c r="AB69" s="79">
        <f>IF(AND(S69&gt;0,S69&lt;1),2*S69,MATCH(M69,{-40000,-0.4999999999,0.5,40000},1)-1)</f>
        <v>0</v>
      </c>
      <c r="AC69" s="75">
        <f>IF(AND(T69&gt;0,T69&lt;1),2*T69,MATCH(W69,{-40000,-0.4999999999,0.5,40000},1)-1)</f>
        <v>2</v>
      </c>
    </row>
    <row r="70" spans="1:29" ht="16.5" customHeight="1">
      <c r="A70" s="145">
        <v>10.90625</v>
      </c>
      <c r="B70" s="147">
        <v>10</v>
      </c>
      <c r="C70" s="142">
        <v>10</v>
      </c>
      <c r="D70" s="155" t="s">
        <v>106</v>
      </c>
      <c r="E70" s="149" t="s">
        <v>52</v>
      </c>
      <c r="F70" s="153">
        <v>10</v>
      </c>
      <c r="G70" s="154">
        <v>790</v>
      </c>
      <c r="H70" s="154"/>
      <c r="I70" s="142">
        <v>11</v>
      </c>
      <c r="J70" s="144">
        <v>0</v>
      </c>
      <c r="K70" s="148">
        <v>-10.90625</v>
      </c>
      <c r="L70" s="9"/>
      <c r="M70" s="145">
        <v>-0.5</v>
      </c>
      <c r="N70" s="147">
        <v>3</v>
      </c>
      <c r="O70" s="142">
        <v>10</v>
      </c>
      <c r="P70" s="155" t="s">
        <v>109</v>
      </c>
      <c r="Q70" s="149" t="s">
        <v>46</v>
      </c>
      <c r="R70" s="153">
        <v>5</v>
      </c>
      <c r="S70" s="154"/>
      <c r="T70" s="154">
        <v>150</v>
      </c>
      <c r="U70" s="143">
        <v>11</v>
      </c>
      <c r="V70" s="144">
        <v>7</v>
      </c>
      <c r="W70" s="141">
        <v>0.5</v>
      </c>
      <c r="X70" s="80" t="str">
        <f t="shared" si="4"/>
        <v>10+11</v>
      </c>
      <c r="Y70" s="81">
        <f>IF(AND(G70&gt;0,G70&lt;1),2*G70,MATCH(A70,{-40000,-0.4999999999,0.5,40000},1)-1)</f>
        <v>2</v>
      </c>
      <c r="Z70" s="76">
        <f>IF(AND(H70&gt;0,H70&lt;1),2*H70,MATCH(K70,{-40000,-0.4999999999,0.5,40000},1)-1)</f>
        <v>0</v>
      </c>
      <c r="AA70" s="80" t="str">
        <f t="shared" si="5"/>
        <v>10+11</v>
      </c>
      <c r="AB70" s="81">
        <f>IF(AND(S70&gt;0,S70&lt;1),2*S70,MATCH(M70,{-40000,-0.4999999999,0.5,40000},1)-1)</f>
        <v>0</v>
      </c>
      <c r="AC70" s="76">
        <f>IF(AND(T70&gt;0,T70&lt;1),2*T70,MATCH(W70,{-40000,-0.4999999999,0.5,40000},1)-1)</f>
        <v>2</v>
      </c>
    </row>
    <row r="71" spans="1:29" ht="16.5" customHeight="1">
      <c r="A71" s="145">
        <v>-1.0625</v>
      </c>
      <c r="B71" s="147">
        <v>5</v>
      </c>
      <c r="C71" s="142">
        <v>7</v>
      </c>
      <c r="D71" s="155" t="s">
        <v>108</v>
      </c>
      <c r="E71" s="149" t="s">
        <v>54</v>
      </c>
      <c r="F71" s="153">
        <v>8</v>
      </c>
      <c r="G71" s="154">
        <v>150</v>
      </c>
      <c r="H71" s="154"/>
      <c r="I71" s="142">
        <v>3</v>
      </c>
      <c r="J71" s="144">
        <v>5</v>
      </c>
      <c r="K71" s="148">
        <v>1.0625</v>
      </c>
      <c r="L71" s="9"/>
      <c r="M71" s="145">
        <v>2.46875</v>
      </c>
      <c r="N71" s="147">
        <v>10</v>
      </c>
      <c r="O71" s="142">
        <v>7</v>
      </c>
      <c r="P71" s="152" t="s">
        <v>110</v>
      </c>
      <c r="Q71" s="149" t="s">
        <v>46</v>
      </c>
      <c r="R71" s="153">
        <v>6</v>
      </c>
      <c r="S71" s="154"/>
      <c r="T71" s="154">
        <v>50</v>
      </c>
      <c r="U71" s="143">
        <v>3</v>
      </c>
      <c r="V71" s="144">
        <v>0</v>
      </c>
      <c r="W71" s="141">
        <v>-2.46875</v>
      </c>
      <c r="X71" s="80" t="str">
        <f t="shared" si="4"/>
        <v>7+3</v>
      </c>
      <c r="Y71" s="81">
        <f>IF(AND(G71&gt;0,G71&lt;1),2*G71,MATCH(A71,{-40000,-0.4999999999,0.5,40000},1)-1)</f>
        <v>0</v>
      </c>
      <c r="Z71" s="76">
        <f>IF(AND(H71&gt;0,H71&lt;1),2*H71,MATCH(K71,{-40000,-0.4999999999,0.5,40000},1)-1)</f>
        <v>2</v>
      </c>
      <c r="AA71" s="80" t="str">
        <f t="shared" si="5"/>
        <v>7+3</v>
      </c>
      <c r="AB71" s="81">
        <f>IF(AND(S71&gt;0,S71&lt;1),2*S71,MATCH(M71,{-40000,-0.4999999999,0.5,40000},1)-1)</f>
        <v>2</v>
      </c>
      <c r="AC71" s="76">
        <f>IF(AND(T71&gt;0,T71&lt;1),2*T71,MATCH(W71,{-40000,-0.4999999999,0.5,40000},1)-1)</f>
        <v>0</v>
      </c>
    </row>
    <row r="72" spans="1:29" ht="16.5" customHeight="1">
      <c r="A72" s="145">
        <v>-1.0625</v>
      </c>
      <c r="B72" s="147">
        <v>5</v>
      </c>
      <c r="C72" s="142">
        <v>2</v>
      </c>
      <c r="D72" s="155" t="s">
        <v>108</v>
      </c>
      <c r="E72" s="149" t="s">
        <v>54</v>
      </c>
      <c r="F72" s="153">
        <v>8</v>
      </c>
      <c r="G72" s="154">
        <v>150</v>
      </c>
      <c r="H72" s="154"/>
      <c r="I72" s="142">
        <v>12</v>
      </c>
      <c r="J72" s="144">
        <v>5</v>
      </c>
      <c r="K72" s="148">
        <v>1.0625</v>
      </c>
      <c r="L72" s="9"/>
      <c r="M72" s="145">
        <v>0.5</v>
      </c>
      <c r="N72" s="147">
        <v>7</v>
      </c>
      <c r="O72" s="142">
        <v>2</v>
      </c>
      <c r="P72" s="155" t="s">
        <v>111</v>
      </c>
      <c r="Q72" s="149" t="s">
        <v>53</v>
      </c>
      <c r="R72" s="153">
        <v>8</v>
      </c>
      <c r="S72" s="154"/>
      <c r="T72" s="154">
        <v>110</v>
      </c>
      <c r="U72" s="143">
        <v>12</v>
      </c>
      <c r="V72" s="144">
        <v>3</v>
      </c>
      <c r="W72" s="141">
        <v>-0.5</v>
      </c>
      <c r="X72" s="80" t="str">
        <f t="shared" si="4"/>
        <v>2+12</v>
      </c>
      <c r="Y72" s="81">
        <f>IF(AND(G72&gt;0,G72&lt;1),2*G72,MATCH(A72,{-40000,-0.4999999999,0.5,40000},1)-1)</f>
        <v>0</v>
      </c>
      <c r="Z72" s="76">
        <f>IF(AND(H72&gt;0,H72&lt;1),2*H72,MATCH(K72,{-40000,-0.4999999999,0.5,40000},1)-1)</f>
        <v>2</v>
      </c>
      <c r="AA72" s="80" t="str">
        <f t="shared" si="5"/>
        <v>2+12</v>
      </c>
      <c r="AB72" s="81">
        <f>IF(AND(S72&gt;0,S72&lt;1),2*S72,MATCH(M72,{-40000,-0.4999999999,0.5,40000},1)-1)</f>
        <v>2</v>
      </c>
      <c r="AC72" s="76">
        <f>IF(AND(T72&gt;0,T72&lt;1),2*T72,MATCH(W72,{-40000,-0.4999999999,0.5,40000},1)-1)</f>
        <v>0</v>
      </c>
    </row>
    <row r="73" spans="1:29" ht="16.5" customHeight="1">
      <c r="A73" s="145">
        <v>-8.40625</v>
      </c>
      <c r="B73" s="147">
        <v>0</v>
      </c>
      <c r="C73" s="142">
        <v>9</v>
      </c>
      <c r="D73" s="157" t="s">
        <v>103</v>
      </c>
      <c r="E73" s="149" t="s">
        <v>52</v>
      </c>
      <c r="F73" s="153">
        <v>8</v>
      </c>
      <c r="G73" s="154"/>
      <c r="H73" s="154">
        <v>200</v>
      </c>
      <c r="I73" s="142">
        <v>4</v>
      </c>
      <c r="J73" s="144">
        <v>10</v>
      </c>
      <c r="K73" s="148">
        <v>8.40625</v>
      </c>
      <c r="L73" s="9"/>
      <c r="M73" s="145">
        <v>0.5</v>
      </c>
      <c r="N73" s="147">
        <v>7</v>
      </c>
      <c r="O73" s="142">
        <v>9</v>
      </c>
      <c r="P73" s="155" t="s">
        <v>111</v>
      </c>
      <c r="Q73" s="149" t="s">
        <v>54</v>
      </c>
      <c r="R73" s="153">
        <v>8</v>
      </c>
      <c r="S73" s="154"/>
      <c r="T73" s="154">
        <v>110</v>
      </c>
      <c r="U73" s="143">
        <v>4</v>
      </c>
      <c r="V73" s="144">
        <v>3</v>
      </c>
      <c r="W73" s="141">
        <v>-0.5</v>
      </c>
      <c r="X73" s="80" t="str">
        <f t="shared" si="4"/>
        <v>9+4</v>
      </c>
      <c r="Y73" s="81">
        <f>IF(AND(G73&gt;0,G73&lt;1),2*G73,MATCH(A73,{-40000,-0.4999999999,0.5,40000},1)-1)</f>
        <v>0</v>
      </c>
      <c r="Z73" s="76">
        <f>IF(AND(H73&gt;0,H73&lt;1),2*H73,MATCH(K73,{-40000,-0.4999999999,0.5,40000},1)-1)</f>
        <v>2</v>
      </c>
      <c r="AA73" s="80" t="str">
        <f t="shared" si="5"/>
        <v>9+4</v>
      </c>
      <c r="AB73" s="81">
        <f>IF(AND(S73&gt;0,S73&lt;1),2*S73,MATCH(M73,{-40000,-0.4999999999,0.5,40000},1)-1)</f>
        <v>2</v>
      </c>
      <c r="AC73" s="76">
        <f>IF(AND(T73&gt;0,T73&lt;1),2*T73,MATCH(W73,{-40000,-0.4999999999,0.5,40000},1)-1)</f>
        <v>0</v>
      </c>
    </row>
    <row r="74" spans="1:29" ht="16.5" customHeight="1">
      <c r="A74" s="145">
        <v>6.5625</v>
      </c>
      <c r="B74" s="147">
        <v>8</v>
      </c>
      <c r="C74" s="142">
        <v>8</v>
      </c>
      <c r="D74" s="157" t="s">
        <v>107</v>
      </c>
      <c r="E74" s="149" t="s">
        <v>54</v>
      </c>
      <c r="F74" s="153">
        <v>8</v>
      </c>
      <c r="G74" s="154">
        <v>500</v>
      </c>
      <c r="H74" s="154"/>
      <c r="I74" s="142">
        <v>1</v>
      </c>
      <c r="J74" s="144">
        <v>2</v>
      </c>
      <c r="K74" s="148">
        <v>-6.5625</v>
      </c>
      <c r="L74" s="9"/>
      <c r="M74" s="145">
        <v>-2.46875</v>
      </c>
      <c r="N74" s="147">
        <v>0</v>
      </c>
      <c r="O74" s="142">
        <v>8</v>
      </c>
      <c r="P74" s="155" t="s">
        <v>112</v>
      </c>
      <c r="Q74" s="149" t="s">
        <v>46</v>
      </c>
      <c r="R74" s="153">
        <v>5</v>
      </c>
      <c r="S74" s="154"/>
      <c r="T74" s="154">
        <v>200</v>
      </c>
      <c r="U74" s="143">
        <v>1</v>
      </c>
      <c r="V74" s="144">
        <v>10</v>
      </c>
      <c r="W74" s="141">
        <v>2.46875</v>
      </c>
      <c r="X74" s="82" t="str">
        <f t="shared" si="4"/>
        <v>8+1</v>
      </c>
      <c r="Y74" s="83">
        <f>IF(AND(G74&gt;0,G74&lt;1),2*G74,MATCH(A74,{-40000,-0.4999999999,0.5,40000},1)-1)</f>
        <v>2</v>
      </c>
      <c r="Z74" s="77">
        <f>IF(AND(H74&gt;0,H74&lt;1),2*H74,MATCH(K74,{-40000,-0.4999999999,0.5,40000},1)-1)</f>
        <v>0</v>
      </c>
      <c r="AA74" s="82" t="str">
        <f t="shared" si="5"/>
        <v>8+1</v>
      </c>
      <c r="AB74" s="83">
        <f>IF(AND(S74&gt;0,S74&lt;1),2*S74,MATCH(M74,{-40000,-0.4999999999,0.5,40000},1)-1)</f>
        <v>0</v>
      </c>
      <c r="AC74" s="77">
        <f>IF(AND(T74&gt;0,T74&lt;1),2*T74,MATCH(W74,{-40000,-0.4999999999,0.5,40000},1)-1)</f>
        <v>2</v>
      </c>
    </row>
    <row r="75" spans="1:23" s="49" customFormat="1" ht="30" customHeight="1">
      <c r="A75" s="10"/>
      <c r="B75" s="10"/>
      <c r="C75" s="25"/>
      <c r="D75" s="10"/>
      <c r="E75" s="10"/>
      <c r="F75" s="10"/>
      <c r="G75" s="10"/>
      <c r="H75" s="10"/>
      <c r="I75" s="25"/>
      <c r="J75" s="10"/>
      <c r="K75" s="10"/>
      <c r="L75" s="15"/>
      <c r="M75" s="10"/>
      <c r="N75" s="10"/>
      <c r="O75" s="25"/>
      <c r="P75" s="10"/>
      <c r="Q75" s="10"/>
      <c r="R75" s="10"/>
      <c r="S75" s="10"/>
      <c r="T75" s="10"/>
      <c r="U75" s="25"/>
      <c r="V75" s="10"/>
      <c r="W75" s="10"/>
    </row>
    <row r="76" spans="1:23" s="49" customFormat="1" ht="15">
      <c r="A76" s="2"/>
      <c r="B76" s="3" t="s">
        <v>2</v>
      </c>
      <c r="C76" s="4"/>
      <c r="D76" s="3"/>
      <c r="E76" s="5" t="s">
        <v>28</v>
      </c>
      <c r="F76" s="1"/>
      <c r="G76" s="6" t="s">
        <v>4</v>
      </c>
      <c r="H76" s="6"/>
      <c r="I76" s="7" t="s">
        <v>22</v>
      </c>
      <c r="J76" s="7"/>
      <c r="K76" s="8"/>
      <c r="L76" s="9">
        <v>150</v>
      </c>
      <c r="M76" s="2"/>
      <c r="N76" s="3" t="s">
        <v>2</v>
      </c>
      <c r="O76" s="4"/>
      <c r="P76" s="3"/>
      <c r="Q76" s="5" t="s">
        <v>29</v>
      </c>
      <c r="R76" s="1"/>
      <c r="S76" s="6" t="s">
        <v>4</v>
      </c>
      <c r="T76" s="6"/>
      <c r="U76" s="7" t="s">
        <v>1</v>
      </c>
      <c r="V76" s="7"/>
      <c r="W76" s="8"/>
    </row>
    <row r="77" spans="1:23" s="49" customFormat="1" ht="12.75">
      <c r="A77" s="11"/>
      <c r="B77" s="11"/>
      <c r="C77" s="12"/>
      <c r="D77" s="13"/>
      <c r="E77" s="13"/>
      <c r="F77" s="13"/>
      <c r="G77" s="14" t="s">
        <v>7</v>
      </c>
      <c r="H77" s="14"/>
      <c r="I77" s="7" t="s">
        <v>25</v>
      </c>
      <c r="J77" s="7"/>
      <c r="K77" s="8"/>
      <c r="L77" s="9">
        <v>150</v>
      </c>
      <c r="M77" s="11"/>
      <c r="N77" s="11"/>
      <c r="O77" s="12"/>
      <c r="P77" s="13"/>
      <c r="Q77" s="13"/>
      <c r="R77" s="13"/>
      <c r="S77" s="14" t="s">
        <v>7</v>
      </c>
      <c r="T77" s="14"/>
      <c r="U77" s="7" t="s">
        <v>8</v>
      </c>
      <c r="V77" s="7"/>
      <c r="W77" s="8"/>
    </row>
    <row r="78" spans="1:23" s="49" customFormat="1" ht="4.5" customHeight="1">
      <c r="A78" s="99"/>
      <c r="B78" s="100"/>
      <c r="C78" s="101"/>
      <c r="D78" s="102"/>
      <c r="E78" s="103"/>
      <c r="F78" s="104"/>
      <c r="G78" s="105"/>
      <c r="H78" s="105"/>
      <c r="I78" s="101"/>
      <c r="J78" s="100"/>
      <c r="K78" s="106"/>
      <c r="L78" s="107"/>
      <c r="M78" s="99"/>
      <c r="N78" s="100"/>
      <c r="O78" s="101"/>
      <c r="P78" s="102"/>
      <c r="Q78" s="103"/>
      <c r="R78" s="104"/>
      <c r="S78" s="105"/>
      <c r="T78" s="105"/>
      <c r="U78" s="101"/>
      <c r="V78" s="100"/>
      <c r="W78" s="106"/>
    </row>
    <row r="79" spans="1:23" s="49" customFormat="1" ht="12.75" customHeight="1">
      <c r="A79" s="108"/>
      <c r="B79" s="109"/>
      <c r="C79" s="110"/>
      <c r="D79" s="111"/>
      <c r="E79" s="112" t="s">
        <v>48</v>
      </c>
      <c r="F79" s="169" t="s">
        <v>214</v>
      </c>
      <c r="G79" s="53"/>
      <c r="H79" s="114"/>
      <c r="I79" s="62"/>
      <c r="J79" s="63"/>
      <c r="K79" s="64"/>
      <c r="L79" s="115"/>
      <c r="M79" s="108"/>
      <c r="N79" s="109"/>
      <c r="O79" s="110"/>
      <c r="P79" s="111"/>
      <c r="Q79" s="112" t="s">
        <v>48</v>
      </c>
      <c r="R79" s="113" t="s">
        <v>226</v>
      </c>
      <c r="S79" s="53"/>
      <c r="T79" s="114"/>
      <c r="U79" s="62"/>
      <c r="V79" s="63"/>
      <c r="W79" s="64"/>
    </row>
    <row r="80" spans="1:23" s="49" customFormat="1" ht="12.75" customHeight="1">
      <c r="A80" s="108"/>
      <c r="B80" s="109"/>
      <c r="C80" s="110"/>
      <c r="D80" s="111"/>
      <c r="E80" s="116" t="s">
        <v>49</v>
      </c>
      <c r="F80" s="113" t="s">
        <v>215</v>
      </c>
      <c r="G80" s="117"/>
      <c r="H80" s="114"/>
      <c r="I80" s="65"/>
      <c r="J80" s="66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9.1</v>
      </c>
      <c r="K80" s="67"/>
      <c r="L80" s="115"/>
      <c r="M80" s="108"/>
      <c r="N80" s="109"/>
      <c r="O80" s="110"/>
      <c r="P80" s="111"/>
      <c r="Q80" s="116" t="s">
        <v>49</v>
      </c>
      <c r="R80" s="113" t="s">
        <v>227</v>
      </c>
      <c r="S80" s="117"/>
      <c r="T80" s="114"/>
      <c r="U80" s="65"/>
      <c r="V80" s="66">
        <f>IF(R79&amp;R80&amp;R81&amp;R82="","",(LEN(R79&amp;R80&amp;R81&amp;R82)-LEN(SUBSTITUTE(R79&amp;R80&amp;R81&amp;R82,"Т","")))*4+(LEN(R79&amp;R80&amp;R81&amp;R82)-LEN(SUBSTITUTE(R79&amp;R80&amp;R81&amp;R82,"К","")))*3+(LEN(R79&amp;R80&amp;R81&amp;R82)-LEN(SUBSTITUTE(R79&amp;R80&amp;R81&amp;R82,"Д","")))*2+(LEN(R79&amp;R80&amp;R81&amp;R82)-LEN(SUBSTITUTE(R79&amp;R80&amp;R81&amp;R82,"В","")))+0.1)</f>
        <v>14.1</v>
      </c>
      <c r="W80" s="67"/>
    </row>
    <row r="81" spans="1:23" s="49" customFormat="1" ht="12.75" customHeight="1">
      <c r="A81" s="108"/>
      <c r="B81" s="109"/>
      <c r="C81" s="110"/>
      <c r="D81" s="111"/>
      <c r="E81" s="116" t="s">
        <v>50</v>
      </c>
      <c r="F81" s="113" t="s">
        <v>216</v>
      </c>
      <c r="G81" s="53"/>
      <c r="H81" s="114"/>
      <c r="I81" s="68">
        <f>IF(J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6.1</v>
      </c>
      <c r="J81" s="66" t="str">
        <f>IF(J80="","","+")</f>
        <v>+</v>
      </c>
      <c r="K81" s="69">
        <f>IF(J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16.1</v>
      </c>
      <c r="L81" s="115"/>
      <c r="M81" s="108"/>
      <c r="N81" s="109"/>
      <c r="O81" s="110"/>
      <c r="P81" s="111"/>
      <c r="Q81" s="116" t="s">
        <v>50</v>
      </c>
      <c r="R81" s="113" t="s">
        <v>228</v>
      </c>
      <c r="S81" s="53"/>
      <c r="T81" s="114"/>
      <c r="U81" s="68">
        <f>IF(V80="","",(LEN(N83&amp;N84&amp;N85&amp;N86)-LEN(SUBSTITUTE(N83&amp;N84&amp;N85&amp;N86,"Т","")))*4+(LEN(N83&amp;N84&amp;N85&amp;N86)-LEN(SUBSTITUTE(N83&amp;N84&amp;N85&amp;N86,"К","")))*3+(LEN(N83&amp;N84&amp;N85&amp;N86)-LEN(SUBSTITUTE(N83&amp;N84&amp;N85&amp;N86,"Д","")))*2+(LEN(N83&amp;N84&amp;N85&amp;N86)-LEN(SUBSTITUTE(N83&amp;N84&amp;N85&amp;N86,"В","")))+0.1)</f>
        <v>6.1</v>
      </c>
      <c r="V81" s="66" t="str">
        <f>IF(V80="","","+")</f>
        <v>+</v>
      </c>
      <c r="W81" s="69">
        <f>IF(V80="","",(LEN(T83&amp;T84&amp;T85&amp;T86)-LEN(SUBSTITUTE(T83&amp;T84&amp;T85&amp;T86,"Т","")))*4+(LEN(T83&amp;T84&amp;T85&amp;T86)-LEN(SUBSTITUTE(T83&amp;T84&amp;T85&amp;T86,"К","")))*3+(LEN(T83&amp;T84&amp;T85&amp;T86)-LEN(SUBSTITUTE(T83&amp;T84&amp;T85&amp;T86,"Д","")))*2+(LEN(T83&amp;T84&amp;T85&amp;T86)-LEN(SUBSTITUTE(T83&amp;T84&amp;T85&amp;T86,"В","")))+0.1)</f>
        <v>16.1</v>
      </c>
    </row>
    <row r="82" spans="1:23" s="49" customFormat="1" ht="12.75" customHeight="1">
      <c r="A82" s="108"/>
      <c r="B82" s="109"/>
      <c r="C82" s="110"/>
      <c r="D82" s="111"/>
      <c r="E82" s="112" t="s">
        <v>51</v>
      </c>
      <c r="F82" s="113" t="s">
        <v>174</v>
      </c>
      <c r="G82" s="53"/>
      <c r="H82" s="114"/>
      <c r="I82" s="65"/>
      <c r="J82" s="66">
        <f>IF(J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9.1</v>
      </c>
      <c r="K82" s="67"/>
      <c r="L82" s="115"/>
      <c r="M82" s="108"/>
      <c r="N82" s="109"/>
      <c r="O82" s="110"/>
      <c r="P82" s="111"/>
      <c r="Q82" s="112" t="s">
        <v>51</v>
      </c>
      <c r="R82" s="113" t="s">
        <v>229</v>
      </c>
      <c r="S82" s="53"/>
      <c r="T82" s="114"/>
      <c r="U82" s="65"/>
      <c r="V82" s="66">
        <f>IF(V80="","",(LEN(R87&amp;R88&amp;R89&amp;R90)-LEN(SUBSTITUTE(R87&amp;R88&amp;R89&amp;R90,"Т","")))*4+(LEN(R87&amp;R88&amp;R89&amp;R90)-LEN(SUBSTITUTE(R87&amp;R88&amp;R89&amp;R90,"К","")))*3+(LEN(R87&amp;R88&amp;R89&amp;R90)-LEN(SUBSTITUTE(R87&amp;R88&amp;R89&amp;R90,"Д","")))*2+(LEN(R87&amp;R88&amp;R89&amp;R90)-LEN(SUBSTITUTE(R87&amp;R88&amp;R89&amp;R90,"В","")))+0.1)</f>
        <v>4.1</v>
      </c>
      <c r="W82" s="67"/>
    </row>
    <row r="83" spans="1:23" s="49" customFormat="1" ht="12.75" customHeight="1">
      <c r="A83" s="118" t="s">
        <v>48</v>
      </c>
      <c r="B83" s="119" t="s">
        <v>223</v>
      </c>
      <c r="C83" s="110"/>
      <c r="D83" s="111"/>
      <c r="E83" s="120"/>
      <c r="F83" s="53"/>
      <c r="G83" s="112" t="s">
        <v>48</v>
      </c>
      <c r="H83" s="121" t="s">
        <v>217</v>
      </c>
      <c r="I83" s="53"/>
      <c r="J83" s="117"/>
      <c r="K83" s="54"/>
      <c r="L83" s="115"/>
      <c r="M83" s="118" t="s">
        <v>48</v>
      </c>
      <c r="N83" s="168" t="s">
        <v>237</v>
      </c>
      <c r="O83" s="110"/>
      <c r="P83" s="111"/>
      <c r="Q83" s="120"/>
      <c r="R83" s="53"/>
      <c r="S83" s="112" t="s">
        <v>48</v>
      </c>
      <c r="T83" s="121" t="s">
        <v>230</v>
      </c>
      <c r="U83" s="53"/>
      <c r="V83" s="117"/>
      <c r="W83" s="54"/>
    </row>
    <row r="84" spans="1:23" s="49" customFormat="1" ht="12.75" customHeight="1">
      <c r="A84" s="122" t="s">
        <v>49</v>
      </c>
      <c r="B84" s="119" t="s">
        <v>196</v>
      </c>
      <c r="C84" s="123"/>
      <c r="D84" s="111"/>
      <c r="E84" s="120"/>
      <c r="F84" s="124"/>
      <c r="G84" s="116" t="s">
        <v>49</v>
      </c>
      <c r="H84" s="121" t="s">
        <v>144</v>
      </c>
      <c r="I84" s="53"/>
      <c r="J84" s="117"/>
      <c r="K84" s="54"/>
      <c r="L84" s="115"/>
      <c r="M84" s="122" t="s">
        <v>49</v>
      </c>
      <c r="N84" s="119" t="s">
        <v>238</v>
      </c>
      <c r="O84" s="123"/>
      <c r="P84" s="111"/>
      <c r="Q84" s="120"/>
      <c r="R84" s="124"/>
      <c r="S84" s="116" t="s">
        <v>49</v>
      </c>
      <c r="T84" s="121" t="s">
        <v>231</v>
      </c>
      <c r="U84" s="53"/>
      <c r="V84" s="117"/>
      <c r="W84" s="54"/>
    </row>
    <row r="85" spans="1:23" s="49" customFormat="1" ht="12.75" customHeight="1">
      <c r="A85" s="122" t="s">
        <v>50</v>
      </c>
      <c r="B85" s="119" t="s">
        <v>224</v>
      </c>
      <c r="C85" s="110"/>
      <c r="D85" s="111"/>
      <c r="E85" s="120"/>
      <c r="F85" s="124"/>
      <c r="G85" s="116" t="s">
        <v>50</v>
      </c>
      <c r="H85" s="121" t="s">
        <v>215</v>
      </c>
      <c r="I85" s="53"/>
      <c r="J85" s="53"/>
      <c r="K85" s="54"/>
      <c r="L85" s="115"/>
      <c r="M85" s="122" t="s">
        <v>50</v>
      </c>
      <c r="N85" s="119" t="s">
        <v>239</v>
      </c>
      <c r="O85" s="110"/>
      <c r="P85" s="111"/>
      <c r="Q85" s="120"/>
      <c r="R85" s="124"/>
      <c r="S85" s="116" t="s">
        <v>50</v>
      </c>
      <c r="T85" s="121" t="s">
        <v>232</v>
      </c>
      <c r="U85" s="53"/>
      <c r="V85" s="53"/>
      <c r="W85" s="54"/>
    </row>
    <row r="86" spans="1:23" s="49" customFormat="1" ht="12.75" customHeight="1">
      <c r="A86" s="118" t="s">
        <v>51</v>
      </c>
      <c r="B86" s="119" t="s">
        <v>225</v>
      </c>
      <c r="C86" s="123"/>
      <c r="D86" s="111"/>
      <c r="E86" s="120"/>
      <c r="F86" s="53"/>
      <c r="G86" s="112" t="s">
        <v>51</v>
      </c>
      <c r="H86" s="121" t="s">
        <v>218</v>
      </c>
      <c r="I86" s="53"/>
      <c r="J86" s="55" t="s">
        <v>55</v>
      </c>
      <c r="K86" s="54"/>
      <c r="L86" s="115"/>
      <c r="M86" s="118" t="s">
        <v>51</v>
      </c>
      <c r="N86" s="119" t="s">
        <v>240</v>
      </c>
      <c r="O86" s="123"/>
      <c r="P86" s="111"/>
      <c r="Q86" s="120"/>
      <c r="R86" s="53"/>
      <c r="S86" s="112" t="s">
        <v>51</v>
      </c>
      <c r="T86" s="121" t="s">
        <v>233</v>
      </c>
      <c r="U86" s="53"/>
      <c r="V86" s="55" t="s">
        <v>55</v>
      </c>
      <c r="W86" s="54"/>
    </row>
    <row r="87" spans="1:23" s="49" customFormat="1" ht="12.75" customHeight="1">
      <c r="A87" s="125"/>
      <c r="B87" s="123"/>
      <c r="C87" s="123"/>
      <c r="D87" s="111"/>
      <c r="E87" s="112" t="s">
        <v>48</v>
      </c>
      <c r="F87" s="113" t="s">
        <v>219</v>
      </c>
      <c r="G87" s="53"/>
      <c r="H87" s="126"/>
      <c r="I87" s="56" t="s">
        <v>52</v>
      </c>
      <c r="J87" s="150" t="s">
        <v>408</v>
      </c>
      <c r="K87" s="54"/>
      <c r="L87" s="115"/>
      <c r="M87" s="125"/>
      <c r="N87" s="123"/>
      <c r="O87" s="123"/>
      <c r="P87" s="111"/>
      <c r="Q87" s="112" t="s">
        <v>48</v>
      </c>
      <c r="R87" s="113" t="s">
        <v>234</v>
      </c>
      <c r="S87" s="53"/>
      <c r="T87" s="126"/>
      <c r="U87" s="56" t="s">
        <v>52</v>
      </c>
      <c r="V87" s="150" t="s">
        <v>411</v>
      </c>
      <c r="W87" s="54"/>
    </row>
    <row r="88" spans="1:23" s="49" customFormat="1" ht="12.75" customHeight="1">
      <c r="A88" s="108"/>
      <c r="B88" s="57" t="s">
        <v>56</v>
      </c>
      <c r="C88" s="110"/>
      <c r="D88" s="111"/>
      <c r="E88" s="116" t="s">
        <v>49</v>
      </c>
      <c r="F88" s="113" t="s">
        <v>220</v>
      </c>
      <c r="G88" s="53"/>
      <c r="H88" s="114"/>
      <c r="I88" s="56" t="s">
        <v>46</v>
      </c>
      <c r="J88" s="151" t="s">
        <v>408</v>
      </c>
      <c r="K88" s="54"/>
      <c r="L88" s="115"/>
      <c r="M88" s="108"/>
      <c r="N88" s="57" t="s">
        <v>56</v>
      </c>
      <c r="O88" s="110"/>
      <c r="P88" s="111"/>
      <c r="Q88" s="116" t="s">
        <v>49</v>
      </c>
      <c r="R88" s="113" t="s">
        <v>131</v>
      </c>
      <c r="S88" s="53"/>
      <c r="T88" s="114"/>
      <c r="U88" s="56" t="s">
        <v>46</v>
      </c>
      <c r="V88" s="151" t="s">
        <v>411</v>
      </c>
      <c r="W88" s="54"/>
    </row>
    <row r="89" spans="1:23" s="49" customFormat="1" ht="12.75" customHeight="1">
      <c r="A89" s="108"/>
      <c r="B89" s="57" t="s">
        <v>410</v>
      </c>
      <c r="C89" s="110"/>
      <c r="D89" s="111"/>
      <c r="E89" s="116" t="s">
        <v>50</v>
      </c>
      <c r="F89" s="113" t="s">
        <v>221</v>
      </c>
      <c r="G89" s="117"/>
      <c r="H89" s="114"/>
      <c r="I89" s="56" t="s">
        <v>54</v>
      </c>
      <c r="J89" s="151" t="s">
        <v>409</v>
      </c>
      <c r="K89" s="54"/>
      <c r="L89" s="115"/>
      <c r="M89" s="108"/>
      <c r="N89" s="57" t="s">
        <v>413</v>
      </c>
      <c r="O89" s="110"/>
      <c r="P89" s="111"/>
      <c r="Q89" s="116" t="s">
        <v>50</v>
      </c>
      <c r="R89" s="113" t="s">
        <v>235</v>
      </c>
      <c r="S89" s="117"/>
      <c r="T89" s="114"/>
      <c r="U89" s="56" t="s">
        <v>54</v>
      </c>
      <c r="V89" s="151" t="s">
        <v>412</v>
      </c>
      <c r="W89" s="54"/>
    </row>
    <row r="90" spans="1:23" s="49" customFormat="1" ht="12.75" customHeight="1">
      <c r="A90" s="127"/>
      <c r="B90" s="58"/>
      <c r="C90" s="58"/>
      <c r="D90" s="111"/>
      <c r="E90" s="112" t="s">
        <v>51</v>
      </c>
      <c r="F90" s="119" t="s">
        <v>222</v>
      </c>
      <c r="G90" s="58"/>
      <c r="H90" s="58"/>
      <c r="I90" s="59" t="s">
        <v>53</v>
      </c>
      <c r="J90" s="151" t="s">
        <v>409</v>
      </c>
      <c r="K90" s="60"/>
      <c r="L90" s="128"/>
      <c r="M90" s="127"/>
      <c r="N90" s="58"/>
      <c r="O90" s="58"/>
      <c r="P90" s="111"/>
      <c r="Q90" s="112" t="s">
        <v>51</v>
      </c>
      <c r="R90" s="119" t="s">
        <v>236</v>
      </c>
      <c r="S90" s="58"/>
      <c r="T90" s="58"/>
      <c r="U90" s="59" t="s">
        <v>53</v>
      </c>
      <c r="V90" s="151" t="s">
        <v>412</v>
      </c>
      <c r="W90" s="60"/>
    </row>
    <row r="91" spans="1:23" ht="4.5" customHeight="1">
      <c r="A91" s="129"/>
      <c r="B91" s="130"/>
      <c r="C91" s="131"/>
      <c r="D91" s="132"/>
      <c r="E91" s="133"/>
      <c r="F91" s="134"/>
      <c r="G91" s="135"/>
      <c r="H91" s="135"/>
      <c r="I91" s="131"/>
      <c r="J91" s="130"/>
      <c r="K91" s="136"/>
      <c r="L91" s="137"/>
      <c r="M91" s="129"/>
      <c r="N91" s="130"/>
      <c r="O91" s="131"/>
      <c r="P91" s="132"/>
      <c r="Q91" s="133"/>
      <c r="R91" s="134"/>
      <c r="S91" s="135"/>
      <c r="T91" s="135"/>
      <c r="U91" s="131"/>
      <c r="V91" s="130"/>
      <c r="W91" s="136"/>
    </row>
    <row r="92" spans="1:29" ht="12.75" customHeight="1">
      <c r="A92" s="16"/>
      <c r="B92" s="16" t="s">
        <v>10</v>
      </c>
      <c r="C92" s="17"/>
      <c r="D92" s="18" t="s">
        <v>11</v>
      </c>
      <c r="E92" s="18" t="s">
        <v>12</v>
      </c>
      <c r="F92" s="18" t="s">
        <v>13</v>
      </c>
      <c r="G92" s="19" t="s">
        <v>14</v>
      </c>
      <c r="H92" s="20"/>
      <c r="I92" s="17" t="s">
        <v>15</v>
      </c>
      <c r="J92" s="18" t="s">
        <v>10</v>
      </c>
      <c r="K92" s="16" t="s">
        <v>16</v>
      </c>
      <c r="L92" s="9">
        <v>150</v>
      </c>
      <c r="M92" s="16"/>
      <c r="N92" s="16" t="s">
        <v>10</v>
      </c>
      <c r="O92" s="17"/>
      <c r="P92" s="18" t="s">
        <v>11</v>
      </c>
      <c r="Q92" s="18" t="s">
        <v>12</v>
      </c>
      <c r="R92" s="18" t="s">
        <v>13</v>
      </c>
      <c r="S92" s="19" t="s">
        <v>14</v>
      </c>
      <c r="T92" s="20"/>
      <c r="U92" s="17" t="s">
        <v>15</v>
      </c>
      <c r="V92" s="18" t="s">
        <v>10</v>
      </c>
      <c r="W92" s="138" t="s">
        <v>16</v>
      </c>
      <c r="X92" s="160" t="s">
        <v>60</v>
      </c>
      <c r="Y92" s="161"/>
      <c r="Z92" s="162"/>
      <c r="AA92" s="163" t="s">
        <v>61</v>
      </c>
      <c r="AB92" s="164"/>
      <c r="AC92" s="165"/>
    </row>
    <row r="93" spans="1:29" ht="12.75">
      <c r="A93" s="21" t="s">
        <v>16</v>
      </c>
      <c r="B93" s="21" t="s">
        <v>17</v>
      </c>
      <c r="C93" s="22" t="s">
        <v>18</v>
      </c>
      <c r="D93" s="139" t="s">
        <v>19</v>
      </c>
      <c r="E93" s="139" t="s">
        <v>20</v>
      </c>
      <c r="F93" s="139"/>
      <c r="G93" s="23" t="s">
        <v>18</v>
      </c>
      <c r="H93" s="23" t="s">
        <v>15</v>
      </c>
      <c r="I93" s="22"/>
      <c r="J93" s="21" t="s">
        <v>17</v>
      </c>
      <c r="K93" s="21"/>
      <c r="L93" s="9">
        <v>150</v>
      </c>
      <c r="M93" s="21" t="s">
        <v>16</v>
      </c>
      <c r="N93" s="21" t="s">
        <v>17</v>
      </c>
      <c r="O93" s="22" t="s">
        <v>18</v>
      </c>
      <c r="P93" s="139" t="s">
        <v>19</v>
      </c>
      <c r="Q93" s="139" t="s">
        <v>20</v>
      </c>
      <c r="R93" s="139"/>
      <c r="S93" s="23" t="s">
        <v>18</v>
      </c>
      <c r="T93" s="23" t="s">
        <v>15</v>
      </c>
      <c r="U93" s="22"/>
      <c r="V93" s="21" t="s">
        <v>17</v>
      </c>
      <c r="W93" s="140"/>
      <c r="X93" s="84" t="s">
        <v>59</v>
      </c>
      <c r="Y93" s="166" t="s">
        <v>64</v>
      </c>
      <c r="Z93" s="162"/>
      <c r="AA93" s="84" t="s">
        <v>59</v>
      </c>
      <c r="AB93" s="164" t="s">
        <v>64</v>
      </c>
      <c r="AC93" s="165"/>
    </row>
    <row r="94" spans="1:29" ht="16.5" customHeight="1">
      <c r="A94" s="145">
        <v>6.375</v>
      </c>
      <c r="B94" s="147">
        <v>10</v>
      </c>
      <c r="C94" s="142">
        <v>7</v>
      </c>
      <c r="D94" s="157" t="s">
        <v>103</v>
      </c>
      <c r="E94" s="149" t="s">
        <v>53</v>
      </c>
      <c r="F94" s="153">
        <v>8</v>
      </c>
      <c r="G94" s="154">
        <v>200</v>
      </c>
      <c r="H94" s="154"/>
      <c r="I94" s="143">
        <v>8</v>
      </c>
      <c r="J94" s="144">
        <v>0</v>
      </c>
      <c r="K94" s="148">
        <v>-6.375</v>
      </c>
      <c r="L94" s="9"/>
      <c r="M94" s="145">
        <v>0.03125</v>
      </c>
      <c r="N94" s="147">
        <v>4</v>
      </c>
      <c r="O94" s="142">
        <v>7</v>
      </c>
      <c r="P94" s="156" t="s">
        <v>110</v>
      </c>
      <c r="Q94" s="149" t="s">
        <v>54</v>
      </c>
      <c r="R94" s="153">
        <v>8</v>
      </c>
      <c r="S94" s="154"/>
      <c r="T94" s="154">
        <v>120</v>
      </c>
      <c r="U94" s="143">
        <v>8</v>
      </c>
      <c r="V94" s="144">
        <v>6</v>
      </c>
      <c r="W94" s="141">
        <v>-0.03125</v>
      </c>
      <c r="X94" s="78" t="str">
        <f aca="true" t="shared" si="6" ref="X94:X99">C94&amp;"+"&amp;I94</f>
        <v>7+8</v>
      </c>
      <c r="Y94" s="79">
        <f>IF(AND(G94&gt;0,G94&lt;1),2*G94,MATCH(A94,{-40000,-0.4999999999,0.5,40000},1)-1)</f>
        <v>2</v>
      </c>
      <c r="Z94" s="75">
        <f>IF(AND(H94&gt;0,H94&lt;1),2*H94,MATCH(K94,{-40000,-0.4999999999,0.5,40000},1)-1)</f>
        <v>0</v>
      </c>
      <c r="AA94" s="78" t="str">
        <f aca="true" t="shared" si="7" ref="AA94:AA99">O94&amp;"+"&amp;U94</f>
        <v>7+8</v>
      </c>
      <c r="AB94" s="79">
        <f>IF(AND(S94&gt;0,S94&lt;1),2*S94,MATCH(M94,{-40000,-0.4999999999,0.5,40000},1)-1)</f>
        <v>1</v>
      </c>
      <c r="AC94" s="75">
        <f>IF(AND(T94&gt;0,T94&lt;1),2*T94,MATCH(W94,{-40000,-0.4999999999,0.5,40000},1)-1)</f>
        <v>1</v>
      </c>
    </row>
    <row r="95" spans="1:29" ht="16.5" customHeight="1">
      <c r="A95" s="145">
        <v>-1.78125</v>
      </c>
      <c r="B95" s="147">
        <v>2</v>
      </c>
      <c r="C95" s="142">
        <v>3</v>
      </c>
      <c r="D95" s="155" t="s">
        <v>112</v>
      </c>
      <c r="E95" s="149" t="s">
        <v>53</v>
      </c>
      <c r="F95" s="153">
        <v>9</v>
      </c>
      <c r="G95" s="154"/>
      <c r="H95" s="154">
        <v>140</v>
      </c>
      <c r="I95" s="143">
        <v>2</v>
      </c>
      <c r="J95" s="144">
        <v>8</v>
      </c>
      <c r="K95" s="148">
        <v>1.78125</v>
      </c>
      <c r="L95" s="9"/>
      <c r="M95" s="145">
        <v>0.6875</v>
      </c>
      <c r="N95" s="147">
        <v>8</v>
      </c>
      <c r="O95" s="142">
        <v>3</v>
      </c>
      <c r="P95" s="152" t="s">
        <v>110</v>
      </c>
      <c r="Q95" s="149" t="s">
        <v>52</v>
      </c>
      <c r="R95" s="153">
        <v>5</v>
      </c>
      <c r="S95" s="154"/>
      <c r="T95" s="154">
        <v>100</v>
      </c>
      <c r="U95" s="143">
        <v>2</v>
      </c>
      <c r="V95" s="144">
        <v>2</v>
      </c>
      <c r="W95" s="141">
        <v>-0.6875</v>
      </c>
      <c r="X95" s="80" t="str">
        <f t="shared" si="6"/>
        <v>3+2</v>
      </c>
      <c r="Y95" s="81">
        <f>IF(AND(G95&gt;0,G95&lt;1),2*G95,MATCH(A95,{-40000,-0.4999999999,0.5,40000},1)-1)</f>
        <v>0</v>
      </c>
      <c r="Z95" s="76">
        <f>IF(AND(H95&gt;0,H95&lt;1),2*H95,MATCH(K95,{-40000,-0.4999999999,0.5,40000},1)-1)</f>
        <v>2</v>
      </c>
      <c r="AA95" s="80" t="str">
        <f t="shared" si="7"/>
        <v>3+2</v>
      </c>
      <c r="AB95" s="81">
        <f>IF(AND(S95&gt;0,S95&lt;1),2*S95,MATCH(M95,{-40000,-0.4999999999,0.5,40000},1)-1)</f>
        <v>2</v>
      </c>
      <c r="AC95" s="76">
        <f>IF(AND(T95&gt;0,T95&lt;1),2*T95,MATCH(W95,{-40000,-0.4999999999,0.5,40000},1)-1)</f>
        <v>0</v>
      </c>
    </row>
    <row r="96" spans="1:29" ht="16.5" customHeight="1">
      <c r="A96" s="145">
        <v>-2.78125</v>
      </c>
      <c r="B96" s="147">
        <v>0</v>
      </c>
      <c r="C96" s="142">
        <v>6</v>
      </c>
      <c r="D96" s="155" t="s">
        <v>112</v>
      </c>
      <c r="E96" s="149" t="s">
        <v>53</v>
      </c>
      <c r="F96" s="153">
        <v>10</v>
      </c>
      <c r="G96" s="154"/>
      <c r="H96" s="154">
        <v>170</v>
      </c>
      <c r="I96" s="143">
        <v>1</v>
      </c>
      <c r="J96" s="144">
        <v>10</v>
      </c>
      <c r="K96" s="148">
        <v>2.78125</v>
      </c>
      <c r="L96" s="9"/>
      <c r="M96" s="145">
        <v>-0.96875</v>
      </c>
      <c r="N96" s="147">
        <v>2</v>
      </c>
      <c r="O96" s="142">
        <v>6</v>
      </c>
      <c r="P96" s="152" t="s">
        <v>110</v>
      </c>
      <c r="Q96" s="149" t="s">
        <v>54</v>
      </c>
      <c r="R96" s="153">
        <v>9</v>
      </c>
      <c r="S96" s="154"/>
      <c r="T96" s="154">
        <v>150</v>
      </c>
      <c r="U96" s="143">
        <v>1</v>
      </c>
      <c r="V96" s="144">
        <v>8</v>
      </c>
      <c r="W96" s="141">
        <v>0.96875</v>
      </c>
      <c r="X96" s="80" t="str">
        <f t="shared" si="6"/>
        <v>6+1</v>
      </c>
      <c r="Y96" s="81">
        <f>IF(AND(G96&gt;0,G96&lt;1),2*G96,MATCH(A96,{-40000,-0.4999999999,0.5,40000},1)-1)</f>
        <v>0</v>
      </c>
      <c r="Z96" s="76">
        <f>IF(AND(H96&gt;0,H96&lt;1),2*H96,MATCH(K96,{-40000,-0.4999999999,0.5,40000},1)-1)</f>
        <v>2</v>
      </c>
      <c r="AA96" s="80" t="str">
        <f t="shared" si="7"/>
        <v>6+1</v>
      </c>
      <c r="AB96" s="81">
        <f>IF(AND(S96&gt;0,S96&lt;1),2*S96,MATCH(M96,{-40000,-0.4999999999,0.5,40000},1)-1)</f>
        <v>0</v>
      </c>
      <c r="AC96" s="76">
        <f>IF(AND(T96&gt;0,T96&lt;1),2*T96,MATCH(W96,{-40000,-0.4999999999,0.5,40000},1)-1)</f>
        <v>2</v>
      </c>
    </row>
    <row r="97" spans="1:29" ht="16.5" customHeight="1">
      <c r="A97" s="145">
        <v>-0.78125</v>
      </c>
      <c r="B97" s="147">
        <v>5</v>
      </c>
      <c r="C97" s="142">
        <v>4</v>
      </c>
      <c r="D97" s="155" t="s">
        <v>109</v>
      </c>
      <c r="E97" s="149" t="s">
        <v>54</v>
      </c>
      <c r="F97" s="153">
        <v>8</v>
      </c>
      <c r="G97" s="154"/>
      <c r="H97" s="154">
        <v>110</v>
      </c>
      <c r="I97" s="143">
        <v>10</v>
      </c>
      <c r="J97" s="144">
        <v>5</v>
      </c>
      <c r="K97" s="148">
        <v>0.78125</v>
      </c>
      <c r="L97" s="9"/>
      <c r="M97" s="145">
        <v>0.1875</v>
      </c>
      <c r="N97" s="147">
        <v>6</v>
      </c>
      <c r="O97" s="142">
        <v>4</v>
      </c>
      <c r="P97" s="155" t="s">
        <v>97</v>
      </c>
      <c r="Q97" s="149" t="s">
        <v>54</v>
      </c>
      <c r="R97" s="153">
        <v>9</v>
      </c>
      <c r="S97" s="154"/>
      <c r="T97" s="154">
        <v>110</v>
      </c>
      <c r="U97" s="143">
        <v>10</v>
      </c>
      <c r="V97" s="144">
        <v>4</v>
      </c>
      <c r="W97" s="141">
        <v>-0.1875</v>
      </c>
      <c r="X97" s="80" t="str">
        <f t="shared" si="6"/>
        <v>4+10</v>
      </c>
      <c r="Y97" s="81">
        <f>IF(AND(G97&gt;0,G97&lt;1),2*G97,MATCH(A97,{-40000,-0.4999999999,0.5,40000},1)-1)</f>
        <v>0</v>
      </c>
      <c r="Z97" s="76">
        <f>IF(AND(H97&gt;0,H97&lt;1),2*H97,MATCH(K97,{-40000,-0.4999999999,0.5,40000},1)-1)</f>
        <v>2</v>
      </c>
      <c r="AA97" s="80" t="str">
        <f t="shared" si="7"/>
        <v>4+10</v>
      </c>
      <c r="AB97" s="81">
        <f>IF(AND(S97&gt;0,S97&lt;1),2*S97,MATCH(M97,{-40000,-0.4999999999,0.5,40000},1)-1)</f>
        <v>1</v>
      </c>
      <c r="AC97" s="76">
        <f>IF(AND(T97&gt;0,T97&lt;1),2*T97,MATCH(W97,{-40000,-0.4999999999,0.5,40000},1)-1)</f>
        <v>1</v>
      </c>
    </row>
    <row r="98" spans="1:29" ht="16.5" customHeight="1">
      <c r="A98" s="145">
        <v>4.1875</v>
      </c>
      <c r="B98" s="147">
        <v>8</v>
      </c>
      <c r="C98" s="142">
        <v>5</v>
      </c>
      <c r="D98" s="155" t="s">
        <v>112</v>
      </c>
      <c r="E98" s="149" t="s">
        <v>54</v>
      </c>
      <c r="F98" s="153">
        <v>8</v>
      </c>
      <c r="G98" s="154">
        <v>100</v>
      </c>
      <c r="H98" s="154"/>
      <c r="I98" s="143">
        <v>12</v>
      </c>
      <c r="J98" s="144">
        <v>2</v>
      </c>
      <c r="K98" s="148">
        <v>-4.1875</v>
      </c>
      <c r="L98" s="9"/>
      <c r="M98" s="145">
        <v>1</v>
      </c>
      <c r="N98" s="147">
        <v>10</v>
      </c>
      <c r="O98" s="142">
        <v>5</v>
      </c>
      <c r="P98" s="152" t="s">
        <v>110</v>
      </c>
      <c r="Q98" s="149" t="s">
        <v>54</v>
      </c>
      <c r="R98" s="153">
        <v>7</v>
      </c>
      <c r="S98" s="154"/>
      <c r="T98" s="154">
        <v>90</v>
      </c>
      <c r="U98" s="143">
        <v>12</v>
      </c>
      <c r="V98" s="144">
        <v>0</v>
      </c>
      <c r="W98" s="141">
        <v>-1</v>
      </c>
      <c r="X98" s="80" t="str">
        <f t="shared" si="6"/>
        <v>5+12</v>
      </c>
      <c r="Y98" s="81">
        <f>IF(AND(G98&gt;0,G98&lt;1),2*G98,MATCH(A98,{-40000,-0.4999999999,0.5,40000},1)-1)</f>
        <v>2</v>
      </c>
      <c r="Z98" s="76">
        <f>IF(AND(H98&gt;0,H98&lt;1),2*H98,MATCH(K98,{-40000,-0.4999999999,0.5,40000},1)-1)</f>
        <v>0</v>
      </c>
      <c r="AA98" s="80" t="str">
        <f t="shared" si="7"/>
        <v>5+12</v>
      </c>
      <c r="AB98" s="81">
        <f>IF(AND(S98&gt;0,S98&lt;1),2*S98,MATCH(M98,{-40000,-0.4999999999,0.5,40000},1)-1)</f>
        <v>2</v>
      </c>
      <c r="AC98" s="76">
        <f>IF(AND(T98&gt;0,T98&lt;1),2*T98,MATCH(W98,{-40000,-0.4999999999,0.5,40000},1)-1)</f>
        <v>0</v>
      </c>
    </row>
    <row r="99" spans="1:29" ht="16.5" customHeight="1">
      <c r="A99" s="145">
        <v>-0.78125</v>
      </c>
      <c r="B99" s="147">
        <v>5</v>
      </c>
      <c r="C99" s="142">
        <v>9</v>
      </c>
      <c r="D99" s="155" t="s">
        <v>109</v>
      </c>
      <c r="E99" s="149" t="s">
        <v>54</v>
      </c>
      <c r="F99" s="153">
        <v>8</v>
      </c>
      <c r="G99" s="154"/>
      <c r="H99" s="154">
        <v>110</v>
      </c>
      <c r="I99" s="143">
        <v>11</v>
      </c>
      <c r="J99" s="144">
        <v>5</v>
      </c>
      <c r="K99" s="148">
        <v>0.78125</v>
      </c>
      <c r="L99" s="9"/>
      <c r="M99" s="145">
        <v>-1.78125</v>
      </c>
      <c r="N99" s="147">
        <v>0</v>
      </c>
      <c r="O99" s="142">
        <v>9</v>
      </c>
      <c r="P99" s="155" t="s">
        <v>112</v>
      </c>
      <c r="Q99" s="149" t="s">
        <v>54</v>
      </c>
      <c r="R99" s="153">
        <v>10</v>
      </c>
      <c r="S99" s="154"/>
      <c r="T99" s="154">
        <v>170</v>
      </c>
      <c r="U99" s="143">
        <v>11</v>
      </c>
      <c r="V99" s="144">
        <v>10</v>
      </c>
      <c r="W99" s="141">
        <v>1.78125</v>
      </c>
      <c r="X99" s="82" t="str">
        <f t="shared" si="6"/>
        <v>9+11</v>
      </c>
      <c r="Y99" s="83">
        <f>IF(AND(G99&gt;0,G99&lt;1),2*G99,MATCH(A99,{-40000,-0.4999999999,0.5,40000},1)-1)</f>
        <v>0</v>
      </c>
      <c r="Z99" s="77">
        <f>IF(AND(H99&gt;0,H99&lt;1),2*H99,MATCH(K99,{-40000,-0.4999999999,0.5,40000},1)-1)</f>
        <v>2</v>
      </c>
      <c r="AA99" s="82" t="str">
        <f t="shared" si="7"/>
        <v>9+11</v>
      </c>
      <c r="AB99" s="83">
        <f>IF(AND(S99&gt;0,S99&lt;1),2*S99,MATCH(M99,{-40000,-0.4999999999,0.5,40000},1)-1)</f>
        <v>0</v>
      </c>
      <c r="AC99" s="77">
        <f>IF(AND(T99&gt;0,T99&lt;1),2*T99,MATCH(W99,{-40000,-0.4999999999,0.5,40000},1)-1)</f>
        <v>2</v>
      </c>
    </row>
    <row r="100" spans="1:23" s="49" customFormat="1" ht="9.75" customHeight="1">
      <c r="A100" s="10"/>
      <c r="B100" s="10"/>
      <c r="C100" s="25"/>
      <c r="D100" s="10"/>
      <c r="E100" s="10"/>
      <c r="F100" s="10"/>
      <c r="G100" s="10"/>
      <c r="H100" s="10"/>
      <c r="I100" s="25"/>
      <c r="J100" s="10"/>
      <c r="K100" s="10"/>
      <c r="L100" s="15"/>
      <c r="M100" s="10"/>
      <c r="N100" s="10"/>
      <c r="O100" s="25"/>
      <c r="P100" s="10"/>
      <c r="Q100" s="10"/>
      <c r="R100" s="10"/>
      <c r="S100" s="10"/>
      <c r="T100" s="10"/>
      <c r="U100" s="25"/>
      <c r="V100" s="10"/>
      <c r="W100" s="10"/>
    </row>
    <row r="101" spans="1:23" s="49" customFormat="1" ht="15">
      <c r="A101" s="2"/>
      <c r="B101" s="3" t="s">
        <v>2</v>
      </c>
      <c r="C101" s="4"/>
      <c r="D101" s="3"/>
      <c r="E101" s="5" t="s">
        <v>30</v>
      </c>
      <c r="F101" s="1"/>
      <c r="G101" s="6" t="s">
        <v>4</v>
      </c>
      <c r="H101" s="6"/>
      <c r="I101" s="7" t="s">
        <v>5</v>
      </c>
      <c r="J101" s="7"/>
      <c r="K101" s="8"/>
      <c r="L101" s="9">
        <v>150</v>
      </c>
      <c r="M101" s="2"/>
      <c r="N101" s="3" t="s">
        <v>2</v>
      </c>
      <c r="O101" s="4"/>
      <c r="P101" s="3"/>
      <c r="Q101" s="5" t="s">
        <v>31</v>
      </c>
      <c r="R101" s="1"/>
      <c r="S101" s="6" t="s">
        <v>4</v>
      </c>
      <c r="T101" s="6"/>
      <c r="U101" s="7" t="s">
        <v>0</v>
      </c>
      <c r="V101" s="7"/>
      <c r="W101" s="8"/>
    </row>
    <row r="102" spans="1:23" s="49" customFormat="1" ht="12.75">
      <c r="A102" s="11"/>
      <c r="B102" s="11"/>
      <c r="C102" s="12"/>
      <c r="D102" s="13"/>
      <c r="E102" s="13"/>
      <c r="F102" s="13"/>
      <c r="G102" s="14" t="s">
        <v>7</v>
      </c>
      <c r="H102" s="14"/>
      <c r="I102" s="7" t="s">
        <v>24</v>
      </c>
      <c r="J102" s="7"/>
      <c r="K102" s="8"/>
      <c r="L102" s="9">
        <v>150</v>
      </c>
      <c r="M102" s="11"/>
      <c r="N102" s="11"/>
      <c r="O102" s="12"/>
      <c r="P102" s="13"/>
      <c r="Q102" s="13"/>
      <c r="R102" s="13"/>
      <c r="S102" s="14" t="s">
        <v>7</v>
      </c>
      <c r="T102" s="14"/>
      <c r="U102" s="7" t="s">
        <v>25</v>
      </c>
      <c r="V102" s="7"/>
      <c r="W102" s="8"/>
    </row>
    <row r="103" spans="1:23" s="49" customFormat="1" ht="4.5" customHeight="1">
      <c r="A103" s="99"/>
      <c r="B103" s="100"/>
      <c r="C103" s="101"/>
      <c r="D103" s="102"/>
      <c r="E103" s="103"/>
      <c r="F103" s="104"/>
      <c r="G103" s="105"/>
      <c r="H103" s="105"/>
      <c r="I103" s="101"/>
      <c r="J103" s="100"/>
      <c r="K103" s="106"/>
      <c r="L103" s="107"/>
      <c r="M103" s="99"/>
      <c r="N103" s="100"/>
      <c r="O103" s="101"/>
      <c r="P103" s="102"/>
      <c r="Q103" s="103"/>
      <c r="R103" s="104"/>
      <c r="S103" s="105"/>
      <c r="T103" s="105"/>
      <c r="U103" s="101"/>
      <c r="V103" s="100"/>
      <c r="W103" s="106"/>
    </row>
    <row r="104" spans="1:23" s="49" customFormat="1" ht="12.75" customHeight="1">
      <c r="A104" s="108"/>
      <c r="B104" s="109"/>
      <c r="C104" s="110"/>
      <c r="D104" s="111"/>
      <c r="E104" s="112" t="s">
        <v>48</v>
      </c>
      <c r="F104" s="113" t="s">
        <v>241</v>
      </c>
      <c r="G104" s="53"/>
      <c r="H104" s="114"/>
      <c r="I104" s="62"/>
      <c r="J104" s="63"/>
      <c r="K104" s="64"/>
      <c r="L104" s="115"/>
      <c r="M104" s="108"/>
      <c r="N104" s="109"/>
      <c r="O104" s="110"/>
      <c r="P104" s="111"/>
      <c r="Q104" s="112" t="s">
        <v>48</v>
      </c>
      <c r="R104" s="113" t="s">
        <v>254</v>
      </c>
      <c r="S104" s="53"/>
      <c r="T104" s="114"/>
      <c r="U104" s="62"/>
      <c r="V104" s="63"/>
      <c r="W104" s="64"/>
    </row>
    <row r="105" spans="1:23" s="49" customFormat="1" ht="12.75" customHeight="1">
      <c r="A105" s="108"/>
      <c r="B105" s="109"/>
      <c r="C105" s="110"/>
      <c r="D105" s="111"/>
      <c r="E105" s="116" t="s">
        <v>49</v>
      </c>
      <c r="F105" s="113" t="s">
        <v>238</v>
      </c>
      <c r="G105" s="117"/>
      <c r="H105" s="114"/>
      <c r="I105" s="65"/>
      <c r="J105" s="66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K105" s="67"/>
      <c r="L105" s="115"/>
      <c r="M105" s="108"/>
      <c r="N105" s="109"/>
      <c r="O105" s="110"/>
      <c r="P105" s="111"/>
      <c r="Q105" s="116" t="s">
        <v>49</v>
      </c>
      <c r="R105" s="113" t="s">
        <v>255</v>
      </c>
      <c r="S105" s="117"/>
      <c r="T105" s="114"/>
      <c r="U105" s="65"/>
      <c r="V105" s="66">
        <f>IF(R104&amp;R105&amp;R106&amp;R107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9.1</v>
      </c>
      <c r="W105" s="67"/>
    </row>
    <row r="106" spans="1:23" s="49" customFormat="1" ht="12.75" customHeight="1">
      <c r="A106" s="108"/>
      <c r="B106" s="109"/>
      <c r="C106" s="110"/>
      <c r="D106" s="111"/>
      <c r="E106" s="116" t="s">
        <v>50</v>
      </c>
      <c r="F106" s="113" t="s">
        <v>242</v>
      </c>
      <c r="G106" s="53"/>
      <c r="H106" s="114"/>
      <c r="I106" s="68">
        <f>IF(J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7.1</v>
      </c>
      <c r="J106" s="66" t="str">
        <f>IF(J105="","","+")</f>
        <v>+</v>
      </c>
      <c r="K106" s="69">
        <f>IF(J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12.1</v>
      </c>
      <c r="L106" s="115"/>
      <c r="M106" s="108"/>
      <c r="N106" s="109"/>
      <c r="O106" s="110"/>
      <c r="P106" s="111"/>
      <c r="Q106" s="116" t="s">
        <v>50</v>
      </c>
      <c r="R106" s="113" t="s">
        <v>256</v>
      </c>
      <c r="S106" s="53"/>
      <c r="T106" s="114"/>
      <c r="U106" s="68">
        <f>IF(V105="","",(LEN(N108&amp;N109&amp;N110&amp;N111)-LEN(SUBSTITUTE(N108&amp;N109&amp;N110&amp;N111,"Т","")))*4+(LEN(N108&amp;N109&amp;N110&amp;N111)-LEN(SUBSTITUTE(N108&amp;N109&amp;N110&amp;N111,"К","")))*3+(LEN(N108&amp;N109&amp;N110&amp;N111)-LEN(SUBSTITUTE(N108&amp;N109&amp;N110&amp;N111,"Д","")))*2+(LEN(N108&amp;N109&amp;N110&amp;N111)-LEN(SUBSTITUTE(N108&amp;N109&amp;N110&amp;N111,"В","")))+0.1)</f>
        <v>4.1</v>
      </c>
      <c r="V106" s="66" t="str">
        <f>IF(V105="","","+")</f>
        <v>+</v>
      </c>
      <c r="W106" s="69">
        <f>IF(V105="","",(LEN(T108&amp;T109&amp;T110&amp;T111)-LEN(SUBSTITUTE(T108&amp;T109&amp;T110&amp;T111,"Т","")))*4+(LEN(T108&amp;T109&amp;T110&amp;T111)-LEN(SUBSTITUTE(T108&amp;T109&amp;T110&amp;T111,"К","")))*3+(LEN(T108&amp;T109&amp;T110&amp;T111)-LEN(SUBSTITUTE(T108&amp;T109&amp;T110&amp;T111,"Д","")))*2+(LEN(T108&amp;T109&amp;T110&amp;T111)-LEN(SUBSTITUTE(T108&amp;T109&amp;T110&amp;T111,"В","")))+0.1)</f>
        <v>19.1</v>
      </c>
    </row>
    <row r="107" spans="1:23" s="49" customFormat="1" ht="12.75" customHeight="1">
      <c r="A107" s="108"/>
      <c r="B107" s="109"/>
      <c r="C107" s="110"/>
      <c r="D107" s="111"/>
      <c r="E107" s="112" t="s">
        <v>51</v>
      </c>
      <c r="F107" s="113" t="s">
        <v>243</v>
      </c>
      <c r="G107" s="53"/>
      <c r="H107" s="114"/>
      <c r="I107" s="65"/>
      <c r="J107" s="66">
        <f>IF(J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15.1</v>
      </c>
      <c r="K107" s="67"/>
      <c r="L107" s="115"/>
      <c r="M107" s="108"/>
      <c r="N107" s="109"/>
      <c r="O107" s="110"/>
      <c r="P107" s="111"/>
      <c r="Q107" s="112" t="s">
        <v>51</v>
      </c>
      <c r="R107" s="113" t="s">
        <v>257</v>
      </c>
      <c r="S107" s="53"/>
      <c r="T107" s="114"/>
      <c r="U107" s="65"/>
      <c r="V107" s="66">
        <f>IF(V105="","",(LEN(R112&amp;R113&amp;R114&amp;R115)-LEN(SUBSTITUTE(R112&amp;R113&amp;R114&amp;R115,"Т","")))*4+(LEN(R112&amp;R113&amp;R114&amp;R115)-LEN(SUBSTITUTE(R112&amp;R113&amp;R114&amp;R115,"К","")))*3+(LEN(R112&amp;R113&amp;R114&amp;R115)-LEN(SUBSTITUTE(R112&amp;R113&amp;R114&amp;R115,"Д","")))*2+(LEN(R112&amp;R113&amp;R114&amp;R115)-LEN(SUBSTITUTE(R112&amp;R113&amp;R114&amp;R115,"В","")))+0.1)</f>
        <v>8.1</v>
      </c>
      <c r="W107" s="67"/>
    </row>
    <row r="108" spans="1:23" s="49" customFormat="1" ht="12.75" customHeight="1">
      <c r="A108" s="118" t="s">
        <v>48</v>
      </c>
      <c r="B108" s="119" t="s">
        <v>251</v>
      </c>
      <c r="C108" s="110"/>
      <c r="D108" s="111"/>
      <c r="E108" s="120"/>
      <c r="F108" s="53"/>
      <c r="G108" s="112" t="s">
        <v>48</v>
      </c>
      <c r="H108" s="121" t="s">
        <v>244</v>
      </c>
      <c r="I108" s="53"/>
      <c r="J108" s="117"/>
      <c r="K108" s="54"/>
      <c r="L108" s="115"/>
      <c r="M108" s="118" t="s">
        <v>48</v>
      </c>
      <c r="N108" s="113" t="s">
        <v>261</v>
      </c>
      <c r="O108" s="119"/>
      <c r="P108" s="111"/>
      <c r="Q108" s="120"/>
      <c r="R108" s="53"/>
      <c r="S108" s="112" t="s">
        <v>48</v>
      </c>
      <c r="T108" s="121" t="s">
        <v>258</v>
      </c>
      <c r="U108" s="53"/>
      <c r="V108" s="117"/>
      <c r="W108" s="54"/>
    </row>
    <row r="109" spans="1:23" s="49" customFormat="1" ht="12.75" customHeight="1">
      <c r="A109" s="122" t="s">
        <v>49</v>
      </c>
      <c r="B109" s="119" t="s">
        <v>8</v>
      </c>
      <c r="C109" s="123"/>
      <c r="D109" s="111"/>
      <c r="E109" s="120"/>
      <c r="F109" s="124"/>
      <c r="G109" s="116" t="s">
        <v>49</v>
      </c>
      <c r="H109" s="121" t="s">
        <v>245</v>
      </c>
      <c r="I109" s="53"/>
      <c r="J109" s="117"/>
      <c r="K109" s="54"/>
      <c r="L109" s="115"/>
      <c r="M109" s="122" t="s">
        <v>49</v>
      </c>
      <c r="N109" s="113" t="s">
        <v>262</v>
      </c>
      <c r="O109" s="119"/>
      <c r="P109" s="111"/>
      <c r="Q109" s="120"/>
      <c r="R109" s="124"/>
      <c r="S109" s="116" t="s">
        <v>49</v>
      </c>
      <c r="T109" s="121" t="s">
        <v>259</v>
      </c>
      <c r="U109" s="53"/>
      <c r="V109" s="117"/>
      <c r="W109" s="54"/>
    </row>
    <row r="110" spans="1:23" s="49" customFormat="1" ht="12.75" customHeight="1">
      <c r="A110" s="122" t="s">
        <v>50</v>
      </c>
      <c r="B110" s="119" t="s">
        <v>252</v>
      </c>
      <c r="C110" s="110"/>
      <c r="D110" s="111"/>
      <c r="E110" s="120"/>
      <c r="F110" s="124"/>
      <c r="G110" s="116" t="s">
        <v>50</v>
      </c>
      <c r="H110" s="121" t="s">
        <v>227</v>
      </c>
      <c r="I110" s="53"/>
      <c r="J110" s="53"/>
      <c r="K110" s="54"/>
      <c r="L110" s="115"/>
      <c r="M110" s="122" t="s">
        <v>50</v>
      </c>
      <c r="N110" s="113" t="s">
        <v>263</v>
      </c>
      <c r="O110" s="119"/>
      <c r="P110" s="111"/>
      <c r="Q110" s="120"/>
      <c r="R110" s="124"/>
      <c r="S110" s="116" t="s">
        <v>50</v>
      </c>
      <c r="T110" s="121" t="s">
        <v>213</v>
      </c>
      <c r="U110" s="53"/>
      <c r="V110" s="53"/>
      <c r="W110" s="54"/>
    </row>
    <row r="111" spans="1:23" s="49" customFormat="1" ht="12.75" customHeight="1">
      <c r="A111" s="118" t="s">
        <v>51</v>
      </c>
      <c r="B111" s="119" t="s">
        <v>253</v>
      </c>
      <c r="C111" s="123"/>
      <c r="D111" s="111"/>
      <c r="E111" s="120"/>
      <c r="F111" s="53"/>
      <c r="G111" s="112" t="s">
        <v>51</v>
      </c>
      <c r="H111" s="121" t="s">
        <v>246</v>
      </c>
      <c r="I111" s="53"/>
      <c r="J111" s="55" t="s">
        <v>55</v>
      </c>
      <c r="K111" s="54"/>
      <c r="L111" s="115"/>
      <c r="M111" s="118" t="s">
        <v>51</v>
      </c>
      <c r="N111" s="119" t="s">
        <v>259</v>
      </c>
      <c r="O111" s="119"/>
      <c r="P111" s="111"/>
      <c r="Q111" s="120"/>
      <c r="R111" s="53"/>
      <c r="S111" s="112" t="s">
        <v>51</v>
      </c>
      <c r="T111" s="121" t="s">
        <v>260</v>
      </c>
      <c r="U111" s="53"/>
      <c r="V111" s="55" t="s">
        <v>55</v>
      </c>
      <c r="W111" s="54"/>
    </row>
    <row r="112" spans="1:23" s="49" customFormat="1" ht="12.75" customHeight="1">
      <c r="A112" s="125"/>
      <c r="B112" s="123"/>
      <c r="C112" s="123"/>
      <c r="D112" s="111"/>
      <c r="E112" s="112" t="s">
        <v>48</v>
      </c>
      <c r="F112" s="113" t="s">
        <v>247</v>
      </c>
      <c r="G112" s="53"/>
      <c r="H112" s="126"/>
      <c r="I112" s="56" t="s">
        <v>52</v>
      </c>
      <c r="J112" s="150" t="s">
        <v>414</v>
      </c>
      <c r="K112" s="54"/>
      <c r="L112" s="115"/>
      <c r="M112" s="125"/>
      <c r="N112" s="123"/>
      <c r="O112" s="123"/>
      <c r="P112" s="111"/>
      <c r="Q112" s="112" t="s">
        <v>48</v>
      </c>
      <c r="R112" s="119" t="s">
        <v>264</v>
      </c>
      <c r="S112" s="53"/>
      <c r="T112" s="126"/>
      <c r="U112" s="56" t="s">
        <v>52</v>
      </c>
      <c r="V112" s="150" t="s">
        <v>418</v>
      </c>
      <c r="W112" s="54"/>
    </row>
    <row r="113" spans="1:23" s="49" customFormat="1" ht="12.75" customHeight="1">
      <c r="A113" s="108"/>
      <c r="B113" s="57" t="s">
        <v>56</v>
      </c>
      <c r="C113" s="110"/>
      <c r="D113" s="111"/>
      <c r="E113" s="116" t="s">
        <v>49</v>
      </c>
      <c r="F113" s="113" t="s">
        <v>248</v>
      </c>
      <c r="G113" s="53"/>
      <c r="H113" s="114"/>
      <c r="I113" s="56" t="s">
        <v>46</v>
      </c>
      <c r="J113" s="151" t="s">
        <v>414</v>
      </c>
      <c r="K113" s="54"/>
      <c r="L113" s="115"/>
      <c r="M113" s="108"/>
      <c r="N113" s="57" t="s">
        <v>56</v>
      </c>
      <c r="O113" s="110"/>
      <c r="P113" s="111"/>
      <c r="Q113" s="116" t="s">
        <v>49</v>
      </c>
      <c r="R113" s="119" t="s">
        <v>265</v>
      </c>
      <c r="S113" s="53"/>
      <c r="T113" s="114"/>
      <c r="U113" s="56" t="s">
        <v>46</v>
      </c>
      <c r="V113" s="151" t="s">
        <v>420</v>
      </c>
      <c r="W113" s="54"/>
    </row>
    <row r="114" spans="1:23" s="49" customFormat="1" ht="12.75" customHeight="1">
      <c r="A114" s="108"/>
      <c r="B114" s="57" t="s">
        <v>417</v>
      </c>
      <c r="C114" s="110"/>
      <c r="D114" s="111"/>
      <c r="E114" s="116" t="s">
        <v>50</v>
      </c>
      <c r="F114" s="113" t="s">
        <v>249</v>
      </c>
      <c r="G114" s="117"/>
      <c r="H114" s="114"/>
      <c r="I114" s="56" t="s">
        <v>54</v>
      </c>
      <c r="J114" s="151" t="s">
        <v>415</v>
      </c>
      <c r="K114" s="54"/>
      <c r="L114" s="115"/>
      <c r="M114" s="108"/>
      <c r="N114" s="57" t="s">
        <v>421</v>
      </c>
      <c r="O114" s="110"/>
      <c r="P114" s="111"/>
      <c r="Q114" s="116" t="s">
        <v>50</v>
      </c>
      <c r="R114" s="119" t="s">
        <v>266</v>
      </c>
      <c r="S114" s="117"/>
      <c r="T114" s="114"/>
      <c r="U114" s="56" t="s">
        <v>54</v>
      </c>
      <c r="V114" s="151" t="s">
        <v>419</v>
      </c>
      <c r="W114" s="54"/>
    </row>
    <row r="115" spans="1:23" s="49" customFormat="1" ht="12.75" customHeight="1">
      <c r="A115" s="127"/>
      <c r="B115" s="58"/>
      <c r="C115" s="58"/>
      <c r="D115" s="111"/>
      <c r="E115" s="112" t="s">
        <v>51</v>
      </c>
      <c r="F115" s="119" t="s">
        <v>250</v>
      </c>
      <c r="G115" s="58"/>
      <c r="H115" s="58"/>
      <c r="I115" s="59" t="s">
        <v>53</v>
      </c>
      <c r="J115" s="151" t="s">
        <v>416</v>
      </c>
      <c r="K115" s="60"/>
      <c r="L115" s="128"/>
      <c r="M115" s="127"/>
      <c r="N115" s="58"/>
      <c r="O115" s="58"/>
      <c r="P115" s="111"/>
      <c r="Q115" s="112" t="s">
        <v>51</v>
      </c>
      <c r="R115" s="119" t="s">
        <v>162</v>
      </c>
      <c r="S115" s="58"/>
      <c r="T115" s="58"/>
      <c r="U115" s="59" t="s">
        <v>53</v>
      </c>
      <c r="V115" s="151" t="s">
        <v>419</v>
      </c>
      <c r="W115" s="60"/>
    </row>
    <row r="116" spans="1:23" ht="4.5" customHeight="1">
      <c r="A116" s="129"/>
      <c r="B116" s="130"/>
      <c r="C116" s="131"/>
      <c r="D116" s="132"/>
      <c r="E116" s="133"/>
      <c r="F116" s="134"/>
      <c r="G116" s="135"/>
      <c r="H116" s="135"/>
      <c r="I116" s="131"/>
      <c r="J116" s="130"/>
      <c r="K116" s="136"/>
      <c r="L116" s="137"/>
      <c r="M116" s="129"/>
      <c r="N116" s="130"/>
      <c r="O116" s="131"/>
      <c r="P116" s="132"/>
      <c r="Q116" s="133"/>
      <c r="R116" s="134"/>
      <c r="S116" s="135"/>
      <c r="T116" s="135"/>
      <c r="U116" s="131"/>
      <c r="V116" s="130"/>
      <c r="W116" s="136"/>
    </row>
    <row r="117" spans="1:29" ht="12.75" customHeight="1">
      <c r="A117" s="16"/>
      <c r="B117" s="16" t="s">
        <v>10</v>
      </c>
      <c r="C117" s="17"/>
      <c r="D117" s="18" t="s">
        <v>11</v>
      </c>
      <c r="E117" s="18" t="s">
        <v>12</v>
      </c>
      <c r="F117" s="18" t="s">
        <v>13</v>
      </c>
      <c r="G117" s="19" t="s">
        <v>14</v>
      </c>
      <c r="H117" s="20"/>
      <c r="I117" s="17" t="s">
        <v>15</v>
      </c>
      <c r="J117" s="18" t="s">
        <v>10</v>
      </c>
      <c r="K117" s="16" t="s">
        <v>16</v>
      </c>
      <c r="L117" s="9">
        <v>150</v>
      </c>
      <c r="M117" s="16"/>
      <c r="N117" s="16" t="s">
        <v>10</v>
      </c>
      <c r="O117" s="17"/>
      <c r="P117" s="18" t="s">
        <v>11</v>
      </c>
      <c r="Q117" s="18" t="s">
        <v>12</v>
      </c>
      <c r="R117" s="18" t="s">
        <v>13</v>
      </c>
      <c r="S117" s="19" t="s">
        <v>14</v>
      </c>
      <c r="T117" s="20"/>
      <c r="U117" s="17" t="s">
        <v>15</v>
      </c>
      <c r="V117" s="18" t="s">
        <v>10</v>
      </c>
      <c r="W117" s="138" t="s">
        <v>16</v>
      </c>
      <c r="X117" s="160" t="s">
        <v>60</v>
      </c>
      <c r="Y117" s="161"/>
      <c r="Z117" s="162"/>
      <c r="AA117" s="163" t="s">
        <v>61</v>
      </c>
      <c r="AB117" s="164"/>
      <c r="AC117" s="165"/>
    </row>
    <row r="118" spans="1:29" ht="12.75">
      <c r="A118" s="21" t="s">
        <v>16</v>
      </c>
      <c r="B118" s="21" t="s">
        <v>17</v>
      </c>
      <c r="C118" s="22" t="s">
        <v>18</v>
      </c>
      <c r="D118" s="139" t="s">
        <v>19</v>
      </c>
      <c r="E118" s="139" t="s">
        <v>20</v>
      </c>
      <c r="F118" s="139"/>
      <c r="G118" s="23" t="s">
        <v>18</v>
      </c>
      <c r="H118" s="23" t="s">
        <v>15</v>
      </c>
      <c r="I118" s="22"/>
      <c r="J118" s="21" t="s">
        <v>17</v>
      </c>
      <c r="K118" s="21"/>
      <c r="L118" s="9">
        <v>150</v>
      </c>
      <c r="M118" s="21" t="s">
        <v>16</v>
      </c>
      <c r="N118" s="21" t="s">
        <v>17</v>
      </c>
      <c r="O118" s="22" t="s">
        <v>18</v>
      </c>
      <c r="P118" s="139" t="s">
        <v>19</v>
      </c>
      <c r="Q118" s="139" t="s">
        <v>20</v>
      </c>
      <c r="R118" s="139"/>
      <c r="S118" s="23" t="s">
        <v>18</v>
      </c>
      <c r="T118" s="23" t="s">
        <v>15</v>
      </c>
      <c r="U118" s="22"/>
      <c r="V118" s="21" t="s">
        <v>17</v>
      </c>
      <c r="W118" s="140"/>
      <c r="X118" s="84" t="s">
        <v>59</v>
      </c>
      <c r="Y118" s="166" t="s">
        <v>64</v>
      </c>
      <c r="Z118" s="162"/>
      <c r="AA118" s="84" t="s">
        <v>59</v>
      </c>
      <c r="AB118" s="164" t="s">
        <v>64</v>
      </c>
      <c r="AC118" s="165"/>
    </row>
    <row r="119" spans="1:29" ht="16.5" customHeight="1">
      <c r="A119" s="145">
        <v>0.1875</v>
      </c>
      <c r="B119" s="147">
        <v>5</v>
      </c>
      <c r="C119" s="142">
        <v>9</v>
      </c>
      <c r="D119" s="157" t="s">
        <v>97</v>
      </c>
      <c r="E119" s="149" t="s">
        <v>52</v>
      </c>
      <c r="F119" s="153">
        <v>8</v>
      </c>
      <c r="G119" s="154"/>
      <c r="H119" s="154">
        <v>50</v>
      </c>
      <c r="I119" s="143">
        <v>10</v>
      </c>
      <c r="J119" s="144">
        <v>5</v>
      </c>
      <c r="K119" s="148">
        <v>-0.1875</v>
      </c>
      <c r="L119" s="9"/>
      <c r="M119" s="145">
        <v>4.96875</v>
      </c>
      <c r="N119" s="147">
        <v>8</v>
      </c>
      <c r="O119" s="142">
        <v>9</v>
      </c>
      <c r="P119" s="157" t="s">
        <v>114</v>
      </c>
      <c r="Q119" s="149" t="s">
        <v>53</v>
      </c>
      <c r="R119" s="153">
        <v>10</v>
      </c>
      <c r="S119" s="154">
        <v>100</v>
      </c>
      <c r="T119" s="154"/>
      <c r="U119" s="142">
        <v>10</v>
      </c>
      <c r="V119" s="144">
        <v>2</v>
      </c>
      <c r="W119" s="141">
        <v>-4.96875</v>
      </c>
      <c r="X119" s="78" t="str">
        <f aca="true" t="shared" si="8" ref="X119:X124">C119&amp;"+"&amp;I119</f>
        <v>9+10</v>
      </c>
      <c r="Y119" s="79">
        <f>IF(AND(G119&gt;0,G119&lt;1),2*G119,MATCH(A119,{-40000,-0.4999999999,0.5,40000},1)-1)</f>
        <v>1</v>
      </c>
      <c r="Z119" s="75">
        <f>IF(AND(H119&gt;0,H119&lt;1),2*H119,MATCH(K119,{-40000,-0.4999999999,0.5,40000},1)-1)</f>
        <v>1</v>
      </c>
      <c r="AA119" s="78" t="str">
        <f aca="true" t="shared" si="9" ref="AA119:AA124">O119&amp;"+"&amp;U119</f>
        <v>9+10</v>
      </c>
      <c r="AB119" s="79">
        <f>IF(AND(S119&gt;0,S119&lt;1),2*S119,MATCH(M119,{-40000,-0.4999999999,0.5,40000},1)-1)</f>
        <v>2</v>
      </c>
      <c r="AC119" s="75">
        <f>IF(AND(T119&gt;0,T119&lt;1),2*T119,MATCH(W119,{-40000,-0.4999999999,0.5,40000},1)-1)</f>
        <v>0</v>
      </c>
    </row>
    <row r="120" spans="1:29" ht="16.5" customHeight="1">
      <c r="A120" s="145">
        <v>-10.6875</v>
      </c>
      <c r="B120" s="147">
        <v>0</v>
      </c>
      <c r="C120" s="142">
        <v>5</v>
      </c>
      <c r="D120" s="157" t="s">
        <v>113</v>
      </c>
      <c r="E120" s="149" t="s">
        <v>53</v>
      </c>
      <c r="F120" s="153">
        <v>10</v>
      </c>
      <c r="G120" s="154"/>
      <c r="H120" s="154">
        <v>580</v>
      </c>
      <c r="I120" s="143">
        <v>2</v>
      </c>
      <c r="J120" s="144">
        <v>10</v>
      </c>
      <c r="K120" s="148">
        <v>10.6875</v>
      </c>
      <c r="L120" s="9"/>
      <c r="M120" s="145">
        <v>-2.625</v>
      </c>
      <c r="N120" s="147">
        <v>1</v>
      </c>
      <c r="O120" s="142">
        <v>5</v>
      </c>
      <c r="P120" s="155" t="s">
        <v>115</v>
      </c>
      <c r="Q120" s="149" t="s">
        <v>46</v>
      </c>
      <c r="R120" s="153">
        <v>9</v>
      </c>
      <c r="S120" s="154"/>
      <c r="T120" s="154">
        <v>200</v>
      </c>
      <c r="U120" s="142">
        <v>2</v>
      </c>
      <c r="V120" s="144">
        <v>9</v>
      </c>
      <c r="W120" s="141">
        <v>2.625</v>
      </c>
      <c r="X120" s="80" t="str">
        <f t="shared" si="8"/>
        <v>5+2</v>
      </c>
      <c r="Y120" s="81">
        <f>IF(AND(G120&gt;0,G120&lt;1),2*G120,MATCH(A120,{-40000,-0.4999999999,0.5,40000},1)-1)</f>
        <v>0</v>
      </c>
      <c r="Z120" s="76">
        <f>IF(AND(H120&gt;0,H120&lt;1),2*H120,MATCH(K120,{-40000,-0.4999999999,0.5,40000},1)-1)</f>
        <v>2</v>
      </c>
      <c r="AA120" s="80" t="str">
        <f t="shared" si="9"/>
        <v>5+2</v>
      </c>
      <c r="AB120" s="81">
        <f>IF(AND(S120&gt;0,S120&lt;1),2*S120,MATCH(M120,{-40000,-0.4999999999,0.5,40000},1)-1)</f>
        <v>0</v>
      </c>
      <c r="AC120" s="76">
        <f>IF(AND(T120&gt;0,T120&lt;1),2*T120,MATCH(W120,{-40000,-0.4999999999,0.5,40000},1)-1)</f>
        <v>2</v>
      </c>
    </row>
    <row r="121" spans="1:29" ht="16.5" customHeight="1">
      <c r="A121" s="145">
        <v>0.1875</v>
      </c>
      <c r="B121" s="147">
        <v>5</v>
      </c>
      <c r="C121" s="142">
        <v>11</v>
      </c>
      <c r="D121" s="156" t="s">
        <v>104</v>
      </c>
      <c r="E121" s="149" t="s">
        <v>46</v>
      </c>
      <c r="F121" s="153">
        <v>7</v>
      </c>
      <c r="G121" s="154"/>
      <c r="H121" s="154">
        <v>50</v>
      </c>
      <c r="I121" s="143">
        <v>7</v>
      </c>
      <c r="J121" s="144">
        <v>5</v>
      </c>
      <c r="K121" s="148">
        <v>-0.1875</v>
      </c>
      <c r="L121" s="9"/>
      <c r="M121" s="145">
        <v>-0.8125</v>
      </c>
      <c r="N121" s="147">
        <v>6</v>
      </c>
      <c r="O121" s="142">
        <v>11</v>
      </c>
      <c r="P121" s="155" t="s">
        <v>112</v>
      </c>
      <c r="Q121" s="149" t="s">
        <v>54</v>
      </c>
      <c r="R121" s="153">
        <v>9</v>
      </c>
      <c r="S121" s="154"/>
      <c r="T121" s="154">
        <v>140</v>
      </c>
      <c r="U121" s="142">
        <v>7</v>
      </c>
      <c r="V121" s="144">
        <v>4</v>
      </c>
      <c r="W121" s="141">
        <v>0.8125</v>
      </c>
      <c r="X121" s="80" t="str">
        <f t="shared" si="8"/>
        <v>11+7</v>
      </c>
      <c r="Y121" s="81">
        <f>IF(AND(G121&gt;0,G121&lt;1),2*G121,MATCH(A121,{-40000,-0.4999999999,0.5,40000},1)-1)</f>
        <v>1</v>
      </c>
      <c r="Z121" s="76">
        <f>IF(AND(H121&gt;0,H121&lt;1),2*H121,MATCH(K121,{-40000,-0.4999999999,0.5,40000},1)-1)</f>
        <v>1</v>
      </c>
      <c r="AA121" s="80" t="str">
        <f t="shared" si="9"/>
        <v>11+7</v>
      </c>
      <c r="AB121" s="81">
        <f>IF(AND(S121&gt;0,S121&lt;1),2*S121,MATCH(M121,{-40000,-0.4999999999,0.5,40000},1)-1)</f>
        <v>0</v>
      </c>
      <c r="AC121" s="76">
        <f>IF(AND(T121&gt;0,T121&lt;1),2*T121,MATCH(W121,{-40000,-0.4999999999,0.5,40000},1)-1)</f>
        <v>2</v>
      </c>
    </row>
    <row r="122" spans="1:29" ht="16.5" customHeight="1">
      <c r="A122" s="145">
        <v>0.1875</v>
      </c>
      <c r="B122" s="147">
        <v>5</v>
      </c>
      <c r="C122" s="142">
        <v>8</v>
      </c>
      <c r="D122" s="156" t="s">
        <v>110</v>
      </c>
      <c r="E122" s="149" t="s">
        <v>46</v>
      </c>
      <c r="F122" s="153">
        <v>6</v>
      </c>
      <c r="G122" s="154"/>
      <c r="H122" s="154">
        <v>50</v>
      </c>
      <c r="I122" s="143">
        <v>6</v>
      </c>
      <c r="J122" s="144">
        <v>5</v>
      </c>
      <c r="K122" s="148">
        <v>-0.1875</v>
      </c>
      <c r="L122" s="9"/>
      <c r="M122" s="145">
        <v>-0.8125</v>
      </c>
      <c r="N122" s="147">
        <v>4</v>
      </c>
      <c r="O122" s="142">
        <v>8</v>
      </c>
      <c r="P122" s="152" t="s">
        <v>104</v>
      </c>
      <c r="Q122" s="149" t="s">
        <v>54</v>
      </c>
      <c r="R122" s="153">
        <v>9</v>
      </c>
      <c r="S122" s="154"/>
      <c r="T122" s="154">
        <v>150</v>
      </c>
      <c r="U122" s="142">
        <v>6</v>
      </c>
      <c r="V122" s="144">
        <v>6</v>
      </c>
      <c r="W122" s="141">
        <v>0.8125</v>
      </c>
      <c r="X122" s="80" t="str">
        <f t="shared" si="8"/>
        <v>8+6</v>
      </c>
      <c r="Y122" s="81">
        <f>IF(AND(G122&gt;0,G122&lt;1),2*G122,MATCH(A122,{-40000,-0.4999999999,0.5,40000},1)-1)</f>
        <v>1</v>
      </c>
      <c r="Z122" s="76">
        <f>IF(AND(H122&gt;0,H122&lt;1),2*H122,MATCH(K122,{-40000,-0.4999999999,0.5,40000},1)-1)</f>
        <v>1</v>
      </c>
      <c r="AA122" s="80" t="str">
        <f t="shared" si="9"/>
        <v>8+6</v>
      </c>
      <c r="AB122" s="81">
        <f>IF(AND(S122&gt;0,S122&lt;1),2*S122,MATCH(M122,{-40000,-0.4999999999,0.5,40000},1)-1)</f>
        <v>0</v>
      </c>
      <c r="AC122" s="76">
        <f>IF(AND(T122&gt;0,T122&lt;1),2*T122,MATCH(W122,{-40000,-0.4999999999,0.5,40000},1)-1)</f>
        <v>2</v>
      </c>
    </row>
    <row r="123" spans="1:29" ht="16.5" customHeight="1">
      <c r="A123" s="145">
        <v>0.1875</v>
      </c>
      <c r="B123" s="147">
        <v>5</v>
      </c>
      <c r="C123" s="142">
        <v>3</v>
      </c>
      <c r="D123" s="156" t="s">
        <v>98</v>
      </c>
      <c r="E123" s="149" t="s">
        <v>46</v>
      </c>
      <c r="F123" s="153">
        <v>8</v>
      </c>
      <c r="G123" s="154"/>
      <c r="H123" s="154">
        <v>50</v>
      </c>
      <c r="I123" s="143">
        <v>1</v>
      </c>
      <c r="J123" s="144">
        <v>5</v>
      </c>
      <c r="K123" s="148">
        <v>-0.1875</v>
      </c>
      <c r="L123" s="9"/>
      <c r="M123" s="145">
        <v>-2.625</v>
      </c>
      <c r="N123" s="147">
        <v>1</v>
      </c>
      <c r="O123" s="142">
        <v>3</v>
      </c>
      <c r="P123" s="157" t="s">
        <v>116</v>
      </c>
      <c r="Q123" s="149" t="s">
        <v>46</v>
      </c>
      <c r="R123" s="153">
        <v>8</v>
      </c>
      <c r="S123" s="154"/>
      <c r="T123" s="154">
        <v>200</v>
      </c>
      <c r="U123" s="142">
        <v>1</v>
      </c>
      <c r="V123" s="144">
        <v>9</v>
      </c>
      <c r="W123" s="141">
        <v>2.625</v>
      </c>
      <c r="X123" s="80" t="str">
        <f t="shared" si="8"/>
        <v>3+1</v>
      </c>
      <c r="Y123" s="81">
        <f>IF(AND(G123&gt;0,G123&lt;1),2*G123,MATCH(A123,{-40000,-0.4999999999,0.5,40000},1)-1)</f>
        <v>1</v>
      </c>
      <c r="Z123" s="76">
        <f>IF(AND(H123&gt;0,H123&lt;1),2*H123,MATCH(K123,{-40000,-0.4999999999,0.5,40000},1)-1)</f>
        <v>1</v>
      </c>
      <c r="AA123" s="80" t="str">
        <f t="shared" si="9"/>
        <v>3+1</v>
      </c>
      <c r="AB123" s="81">
        <f>IF(AND(S123&gt;0,S123&lt;1),2*S123,MATCH(M123,{-40000,-0.4999999999,0.5,40000},1)-1)</f>
        <v>0</v>
      </c>
      <c r="AC123" s="76">
        <f>IF(AND(T123&gt;0,T123&lt;1),2*T123,MATCH(W123,{-40000,-0.4999999999,0.5,40000},1)-1)</f>
        <v>2</v>
      </c>
    </row>
    <row r="124" spans="1:29" ht="16.5" customHeight="1">
      <c r="A124" s="145">
        <v>5.0625</v>
      </c>
      <c r="B124" s="147">
        <v>10</v>
      </c>
      <c r="C124" s="142">
        <v>12</v>
      </c>
      <c r="D124" s="156" t="s">
        <v>110</v>
      </c>
      <c r="E124" s="149" t="s">
        <v>46</v>
      </c>
      <c r="F124" s="153">
        <v>9</v>
      </c>
      <c r="G124" s="154">
        <v>150</v>
      </c>
      <c r="H124" s="154"/>
      <c r="I124" s="143">
        <v>4</v>
      </c>
      <c r="J124" s="144">
        <v>0</v>
      </c>
      <c r="K124" s="148">
        <v>-5.0625</v>
      </c>
      <c r="L124" s="9"/>
      <c r="M124" s="145">
        <v>7.15625</v>
      </c>
      <c r="N124" s="147">
        <v>10</v>
      </c>
      <c r="O124" s="142">
        <v>12</v>
      </c>
      <c r="P124" s="157" t="s">
        <v>97</v>
      </c>
      <c r="Q124" s="149" t="s">
        <v>54</v>
      </c>
      <c r="R124" s="153">
        <v>7</v>
      </c>
      <c r="S124" s="154">
        <v>200</v>
      </c>
      <c r="T124" s="154"/>
      <c r="U124" s="142">
        <v>4</v>
      </c>
      <c r="V124" s="144">
        <v>0</v>
      </c>
      <c r="W124" s="141">
        <v>-7.15625</v>
      </c>
      <c r="X124" s="82" t="str">
        <f t="shared" si="8"/>
        <v>12+4</v>
      </c>
      <c r="Y124" s="83">
        <f>IF(AND(G124&gt;0,G124&lt;1),2*G124,MATCH(A124,{-40000,-0.4999999999,0.5,40000},1)-1)</f>
        <v>2</v>
      </c>
      <c r="Z124" s="77">
        <f>IF(AND(H124&gt;0,H124&lt;1),2*H124,MATCH(K124,{-40000,-0.4999999999,0.5,40000},1)-1)</f>
        <v>0</v>
      </c>
      <c r="AA124" s="82" t="str">
        <f t="shared" si="9"/>
        <v>12+4</v>
      </c>
      <c r="AB124" s="83">
        <f>IF(AND(S124&gt;0,S124&lt;1),2*S124,MATCH(M124,{-40000,-0.4999999999,0.5,40000},1)-1)</f>
        <v>2</v>
      </c>
      <c r="AC124" s="77">
        <f>IF(AND(T124&gt;0,T124&lt;1),2*T124,MATCH(W124,{-40000,-0.4999999999,0.5,40000},1)-1)</f>
        <v>0</v>
      </c>
    </row>
    <row r="125" spans="1:23" s="49" customFormat="1" ht="30" customHeight="1">
      <c r="A125" s="10"/>
      <c r="B125" s="10"/>
      <c r="C125" s="25"/>
      <c r="D125" s="10"/>
      <c r="E125" s="10"/>
      <c r="F125" s="10"/>
      <c r="G125" s="10"/>
      <c r="H125" s="10"/>
      <c r="I125" s="25"/>
      <c r="J125" s="10"/>
      <c r="K125" s="10"/>
      <c r="L125" s="15"/>
      <c r="M125" s="10"/>
      <c r="N125" s="10"/>
      <c r="O125" s="25"/>
      <c r="P125" s="10"/>
      <c r="Q125" s="10"/>
      <c r="R125" s="10"/>
      <c r="S125" s="10"/>
      <c r="T125" s="10"/>
      <c r="U125" s="25"/>
      <c r="V125" s="10"/>
      <c r="W125" s="10"/>
    </row>
    <row r="126" spans="1:23" s="49" customFormat="1" ht="15">
      <c r="A126" s="2"/>
      <c r="B126" s="3" t="s">
        <v>2</v>
      </c>
      <c r="C126" s="4"/>
      <c r="D126" s="3"/>
      <c r="E126" s="5" t="s">
        <v>32</v>
      </c>
      <c r="F126" s="1"/>
      <c r="G126" s="6" t="s">
        <v>4</v>
      </c>
      <c r="H126" s="6"/>
      <c r="I126" s="7" t="s">
        <v>22</v>
      </c>
      <c r="J126" s="7"/>
      <c r="K126" s="8"/>
      <c r="L126" s="9">
        <v>150</v>
      </c>
      <c r="M126" s="2"/>
      <c r="N126" s="3" t="s">
        <v>2</v>
      </c>
      <c r="O126" s="4"/>
      <c r="P126" s="3"/>
      <c r="Q126" s="5" t="s">
        <v>33</v>
      </c>
      <c r="R126" s="1"/>
      <c r="S126" s="6" t="s">
        <v>4</v>
      </c>
      <c r="T126" s="6"/>
      <c r="U126" s="7" t="s">
        <v>1</v>
      </c>
      <c r="V126" s="7"/>
      <c r="W126" s="8"/>
    </row>
    <row r="127" spans="1:23" s="49" customFormat="1" ht="12.75">
      <c r="A127" s="11"/>
      <c r="B127" s="11"/>
      <c r="C127" s="12"/>
      <c r="D127" s="13"/>
      <c r="E127" s="13"/>
      <c r="F127" s="13"/>
      <c r="G127" s="14" t="s">
        <v>7</v>
      </c>
      <c r="H127" s="14"/>
      <c r="I127" s="7" t="s">
        <v>8</v>
      </c>
      <c r="J127" s="7"/>
      <c r="K127" s="8"/>
      <c r="L127" s="9">
        <v>150</v>
      </c>
      <c r="M127" s="11"/>
      <c r="N127" s="11"/>
      <c r="O127" s="12"/>
      <c r="P127" s="13"/>
      <c r="Q127" s="13"/>
      <c r="R127" s="13"/>
      <c r="S127" s="14" t="s">
        <v>7</v>
      </c>
      <c r="T127" s="14"/>
      <c r="U127" s="7" t="s">
        <v>9</v>
      </c>
      <c r="V127" s="7"/>
      <c r="W127" s="8"/>
    </row>
    <row r="128" spans="1:23" s="49" customFormat="1" ht="4.5" customHeight="1">
      <c r="A128" s="99"/>
      <c r="B128" s="100"/>
      <c r="C128" s="101"/>
      <c r="D128" s="102"/>
      <c r="E128" s="103"/>
      <c r="F128" s="104"/>
      <c r="G128" s="105"/>
      <c r="H128" s="105"/>
      <c r="I128" s="101"/>
      <c r="J128" s="100"/>
      <c r="K128" s="106"/>
      <c r="L128" s="107"/>
      <c r="M128" s="99"/>
      <c r="N128" s="100"/>
      <c r="O128" s="101"/>
      <c r="P128" s="102"/>
      <c r="Q128" s="103"/>
      <c r="R128" s="104"/>
      <c r="S128" s="105"/>
      <c r="T128" s="105"/>
      <c r="U128" s="101"/>
      <c r="V128" s="100"/>
      <c r="W128" s="106"/>
    </row>
    <row r="129" spans="1:23" s="49" customFormat="1" ht="12.75" customHeight="1">
      <c r="A129" s="108"/>
      <c r="B129" s="109"/>
      <c r="C129" s="110"/>
      <c r="D129" s="111"/>
      <c r="E129" s="112" t="s">
        <v>48</v>
      </c>
      <c r="F129" s="113" t="s">
        <v>267</v>
      </c>
      <c r="G129" s="53"/>
      <c r="H129" s="114"/>
      <c r="I129" s="62"/>
      <c r="J129" s="63"/>
      <c r="K129" s="64"/>
      <c r="L129" s="115"/>
      <c r="M129" s="108"/>
      <c r="N129" s="109"/>
      <c r="O129" s="110"/>
      <c r="P129" s="111"/>
      <c r="Q129" s="112" t="s">
        <v>48</v>
      </c>
      <c r="R129" s="113" t="s">
        <v>279</v>
      </c>
      <c r="S129" s="53"/>
      <c r="T129" s="114"/>
      <c r="U129" s="62"/>
      <c r="V129" s="63"/>
      <c r="W129" s="64"/>
    </row>
    <row r="130" spans="1:23" s="49" customFormat="1" ht="12.75" customHeight="1">
      <c r="A130" s="108"/>
      <c r="B130" s="109"/>
      <c r="C130" s="110"/>
      <c r="D130" s="111"/>
      <c r="E130" s="116" t="s">
        <v>49</v>
      </c>
      <c r="F130" s="113" t="s">
        <v>268</v>
      </c>
      <c r="G130" s="117"/>
      <c r="H130" s="114"/>
      <c r="I130" s="65"/>
      <c r="J130" s="66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7.1</v>
      </c>
      <c r="K130" s="67"/>
      <c r="L130" s="115"/>
      <c r="M130" s="108"/>
      <c r="N130" s="109"/>
      <c r="O130" s="110"/>
      <c r="P130" s="111"/>
      <c r="Q130" s="116" t="s">
        <v>49</v>
      </c>
      <c r="R130" s="113" t="s">
        <v>242</v>
      </c>
      <c r="S130" s="117"/>
      <c r="T130" s="114"/>
      <c r="U130" s="65"/>
      <c r="V130" s="66">
        <f>IF(R129&amp;R130&amp;R131&amp;R132="","",(LEN(R129&amp;R130&amp;R131&amp;R132)-LEN(SUBSTITUTE(R129&amp;R130&amp;R131&amp;R132,"Т","")))*4+(LEN(R129&amp;R130&amp;R131&amp;R132)-LEN(SUBSTITUTE(R129&amp;R130&amp;R131&amp;R132,"К","")))*3+(LEN(R129&amp;R130&amp;R131&amp;R132)-LEN(SUBSTITUTE(R129&amp;R130&amp;R131&amp;R132,"Д","")))*2+(LEN(R129&amp;R130&amp;R131&amp;R132)-LEN(SUBSTITUTE(R129&amp;R130&amp;R131&amp;R132,"В","")))+0.1)</f>
        <v>11.1</v>
      </c>
      <c r="W130" s="67"/>
    </row>
    <row r="131" spans="1:23" s="49" customFormat="1" ht="12.75" customHeight="1">
      <c r="A131" s="108"/>
      <c r="B131" s="109"/>
      <c r="C131" s="110"/>
      <c r="D131" s="111"/>
      <c r="E131" s="116" t="s">
        <v>50</v>
      </c>
      <c r="F131" s="113" t="s">
        <v>269</v>
      </c>
      <c r="G131" s="53"/>
      <c r="H131" s="114"/>
      <c r="I131" s="68">
        <f>IF(J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8.1</v>
      </c>
      <c r="J131" s="66" t="str">
        <f>IF(J130="","","+")</f>
        <v>+</v>
      </c>
      <c r="K131" s="69">
        <f>IF(J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8.1</v>
      </c>
      <c r="L131" s="115"/>
      <c r="M131" s="108"/>
      <c r="N131" s="109"/>
      <c r="O131" s="110"/>
      <c r="P131" s="111"/>
      <c r="Q131" s="116" t="s">
        <v>50</v>
      </c>
      <c r="R131" s="113" t="s">
        <v>280</v>
      </c>
      <c r="S131" s="53"/>
      <c r="T131" s="114"/>
      <c r="U131" s="68">
        <f>IF(V130="","",(LEN(N133&amp;N134&amp;N135&amp;N136)-LEN(SUBSTITUTE(N133&amp;N134&amp;N135&amp;N136,"Т","")))*4+(LEN(N133&amp;N134&amp;N135&amp;N136)-LEN(SUBSTITUTE(N133&amp;N134&amp;N135&amp;N136,"К","")))*3+(LEN(N133&amp;N134&amp;N135&amp;N136)-LEN(SUBSTITUTE(N133&amp;N134&amp;N135&amp;N136,"Д","")))*2+(LEN(N133&amp;N134&amp;N135&amp;N136)-LEN(SUBSTITUTE(N133&amp;N134&amp;N135&amp;N136,"В","")))+0.1)</f>
        <v>11.1</v>
      </c>
      <c r="V131" s="66" t="str">
        <f>IF(V130="","","+")</f>
        <v>+</v>
      </c>
      <c r="W131" s="69">
        <f>IF(V130="","",(LEN(T133&amp;T134&amp;T135&amp;T136)-LEN(SUBSTITUTE(T133&amp;T134&amp;T135&amp;T136,"Т","")))*4+(LEN(T133&amp;T134&amp;T135&amp;T136)-LEN(SUBSTITUTE(T133&amp;T134&amp;T135&amp;T136,"К","")))*3+(LEN(T133&amp;T134&amp;T135&amp;T136)-LEN(SUBSTITUTE(T133&amp;T134&amp;T135&amp;T136,"Д","")))*2+(LEN(T133&amp;T134&amp;T135&amp;T136)-LEN(SUBSTITUTE(T133&amp;T134&amp;T135&amp;T136,"В","")))+0.1)</f>
        <v>13.1</v>
      </c>
    </row>
    <row r="132" spans="1:23" s="49" customFormat="1" ht="12.75" customHeight="1">
      <c r="A132" s="108"/>
      <c r="B132" s="109"/>
      <c r="C132" s="110"/>
      <c r="D132" s="111"/>
      <c r="E132" s="112" t="s">
        <v>51</v>
      </c>
      <c r="F132" s="113" t="s">
        <v>270</v>
      </c>
      <c r="G132" s="53"/>
      <c r="H132" s="114"/>
      <c r="I132" s="65"/>
      <c r="J132" s="66">
        <f>IF(J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17.1</v>
      </c>
      <c r="K132" s="67"/>
      <c r="L132" s="115"/>
      <c r="M132" s="108"/>
      <c r="N132" s="109"/>
      <c r="O132" s="110"/>
      <c r="P132" s="111"/>
      <c r="Q132" s="112" t="s">
        <v>51</v>
      </c>
      <c r="R132" s="113" t="s">
        <v>281</v>
      </c>
      <c r="S132" s="53"/>
      <c r="T132" s="114"/>
      <c r="U132" s="65"/>
      <c r="V132" s="66">
        <f>IF(V130="","",(LEN(R137&amp;R138&amp;R139&amp;R140)-LEN(SUBSTITUTE(R137&amp;R138&amp;R139&amp;R140,"Т","")))*4+(LEN(R137&amp;R138&amp;R139&amp;R140)-LEN(SUBSTITUTE(R137&amp;R138&amp;R139&amp;R140,"К","")))*3+(LEN(R137&amp;R138&amp;R139&amp;R140)-LEN(SUBSTITUTE(R137&amp;R138&amp;R139&amp;R140,"Д","")))*2+(LEN(R137&amp;R138&amp;R139&amp;R140)-LEN(SUBSTITUTE(R137&amp;R138&amp;R139&amp;R140,"В","")))+0.1)</f>
        <v>5.1</v>
      </c>
      <c r="W132" s="67"/>
    </row>
    <row r="133" spans="1:23" s="49" customFormat="1" ht="12.75" customHeight="1">
      <c r="A133" s="118" t="s">
        <v>48</v>
      </c>
      <c r="B133" s="119" t="s">
        <v>276</v>
      </c>
      <c r="C133" s="110"/>
      <c r="D133" s="111"/>
      <c r="E133" s="120"/>
      <c r="F133" s="53"/>
      <c r="G133" s="112" t="s">
        <v>48</v>
      </c>
      <c r="H133" s="121" t="s">
        <v>264</v>
      </c>
      <c r="I133" s="53"/>
      <c r="J133" s="117"/>
      <c r="K133" s="54"/>
      <c r="L133" s="115"/>
      <c r="M133" s="118" t="s">
        <v>48</v>
      </c>
      <c r="N133" s="119" t="s">
        <v>287</v>
      </c>
      <c r="O133" s="110"/>
      <c r="P133" s="111"/>
      <c r="Q133" s="120"/>
      <c r="R133" s="53"/>
      <c r="S133" s="112" t="s">
        <v>48</v>
      </c>
      <c r="T133" s="167" t="s">
        <v>237</v>
      </c>
      <c r="U133" s="53"/>
      <c r="V133" s="117"/>
      <c r="W133" s="54"/>
    </row>
    <row r="134" spans="1:23" s="49" customFormat="1" ht="12.75" customHeight="1">
      <c r="A134" s="122" t="s">
        <v>49</v>
      </c>
      <c r="B134" s="119" t="s">
        <v>277</v>
      </c>
      <c r="C134" s="123"/>
      <c r="D134" s="111"/>
      <c r="E134" s="120"/>
      <c r="F134" s="124"/>
      <c r="G134" s="116" t="s">
        <v>49</v>
      </c>
      <c r="H134" s="121" t="s">
        <v>271</v>
      </c>
      <c r="I134" s="53"/>
      <c r="J134" s="117"/>
      <c r="K134" s="54"/>
      <c r="L134" s="115"/>
      <c r="M134" s="122" t="s">
        <v>49</v>
      </c>
      <c r="N134" s="119" t="s">
        <v>288</v>
      </c>
      <c r="O134" s="123"/>
      <c r="P134" s="111"/>
      <c r="Q134" s="120"/>
      <c r="R134" s="124"/>
      <c r="S134" s="116" t="s">
        <v>49</v>
      </c>
      <c r="T134" s="121" t="s">
        <v>282</v>
      </c>
      <c r="U134" s="53"/>
      <c r="V134" s="117"/>
      <c r="W134" s="54"/>
    </row>
    <row r="135" spans="1:23" s="49" customFormat="1" ht="12.75" customHeight="1">
      <c r="A135" s="122" t="s">
        <v>50</v>
      </c>
      <c r="B135" s="119" t="s">
        <v>278</v>
      </c>
      <c r="C135" s="110"/>
      <c r="D135" s="111"/>
      <c r="E135" s="120"/>
      <c r="F135" s="124"/>
      <c r="G135" s="116" t="s">
        <v>50</v>
      </c>
      <c r="H135" s="121" t="s">
        <v>167</v>
      </c>
      <c r="I135" s="53"/>
      <c r="J135" s="53"/>
      <c r="K135" s="54"/>
      <c r="L135" s="115"/>
      <c r="M135" s="122" t="s">
        <v>50</v>
      </c>
      <c r="N135" s="119" t="s">
        <v>289</v>
      </c>
      <c r="O135" s="110"/>
      <c r="P135" s="111"/>
      <c r="Q135" s="120"/>
      <c r="R135" s="124"/>
      <c r="S135" s="116" t="s">
        <v>50</v>
      </c>
      <c r="T135" s="121" t="s">
        <v>283</v>
      </c>
      <c r="U135" s="53"/>
      <c r="V135" s="53"/>
      <c r="W135" s="54"/>
    </row>
    <row r="136" spans="1:23" s="49" customFormat="1" ht="12.75" customHeight="1">
      <c r="A136" s="118" t="s">
        <v>51</v>
      </c>
      <c r="B136" s="119" t="s">
        <v>150</v>
      </c>
      <c r="C136" s="123"/>
      <c r="D136" s="111"/>
      <c r="E136" s="120"/>
      <c r="F136" s="53"/>
      <c r="G136" s="112" t="s">
        <v>51</v>
      </c>
      <c r="H136" s="121" t="s">
        <v>272</v>
      </c>
      <c r="I136" s="53"/>
      <c r="J136" s="55" t="s">
        <v>55</v>
      </c>
      <c r="K136" s="54"/>
      <c r="L136" s="115"/>
      <c r="M136" s="118" t="s">
        <v>51</v>
      </c>
      <c r="N136" s="119" t="s">
        <v>290</v>
      </c>
      <c r="O136" s="123"/>
      <c r="P136" s="111"/>
      <c r="Q136" s="120"/>
      <c r="R136" s="53"/>
      <c r="S136" s="112" t="s">
        <v>51</v>
      </c>
      <c r="T136" s="121" t="s">
        <v>256</v>
      </c>
      <c r="U136" s="53"/>
      <c r="V136" s="55" t="s">
        <v>55</v>
      </c>
      <c r="W136" s="54"/>
    </row>
    <row r="137" spans="1:23" s="49" customFormat="1" ht="12.75" customHeight="1">
      <c r="A137" s="125"/>
      <c r="B137" s="123"/>
      <c r="C137" s="123"/>
      <c r="D137" s="111"/>
      <c r="E137" s="112" t="s">
        <v>48</v>
      </c>
      <c r="F137" s="113" t="s">
        <v>273</v>
      </c>
      <c r="G137" s="53"/>
      <c r="H137" s="126"/>
      <c r="I137" s="56" t="s">
        <v>52</v>
      </c>
      <c r="J137" s="150" t="s">
        <v>422</v>
      </c>
      <c r="K137" s="54"/>
      <c r="L137" s="115"/>
      <c r="M137" s="125"/>
      <c r="N137" s="123"/>
      <c r="O137" s="123"/>
      <c r="P137" s="111"/>
      <c r="Q137" s="112" t="s">
        <v>48</v>
      </c>
      <c r="R137" s="113" t="s">
        <v>284</v>
      </c>
      <c r="S137" s="53"/>
      <c r="T137" s="126"/>
      <c r="U137" s="56" t="s">
        <v>52</v>
      </c>
      <c r="V137" s="150" t="s">
        <v>425</v>
      </c>
      <c r="W137" s="54"/>
    </row>
    <row r="138" spans="1:23" s="49" customFormat="1" ht="12.75" customHeight="1">
      <c r="A138" s="108"/>
      <c r="B138" s="57" t="s">
        <v>56</v>
      </c>
      <c r="C138" s="110"/>
      <c r="D138" s="111"/>
      <c r="E138" s="116" t="s">
        <v>49</v>
      </c>
      <c r="F138" s="113" t="s">
        <v>8</v>
      </c>
      <c r="G138" s="53"/>
      <c r="H138" s="114"/>
      <c r="I138" s="56" t="s">
        <v>46</v>
      </c>
      <c r="J138" s="151" t="s">
        <v>422</v>
      </c>
      <c r="K138" s="54"/>
      <c r="L138" s="115"/>
      <c r="M138" s="108"/>
      <c r="N138" s="57" t="s">
        <v>56</v>
      </c>
      <c r="O138" s="110"/>
      <c r="P138" s="111"/>
      <c r="Q138" s="116" t="s">
        <v>49</v>
      </c>
      <c r="R138" s="113" t="s">
        <v>285</v>
      </c>
      <c r="S138" s="53"/>
      <c r="T138" s="114"/>
      <c r="U138" s="56" t="s">
        <v>46</v>
      </c>
      <c r="V138" s="151" t="s">
        <v>425</v>
      </c>
      <c r="W138" s="54"/>
    </row>
    <row r="139" spans="1:23" s="49" customFormat="1" ht="12.75" customHeight="1">
      <c r="A139" s="108"/>
      <c r="B139" s="57" t="s">
        <v>424</v>
      </c>
      <c r="C139" s="110"/>
      <c r="D139" s="111"/>
      <c r="E139" s="116" t="s">
        <v>50</v>
      </c>
      <c r="F139" s="113" t="s">
        <v>274</v>
      </c>
      <c r="G139" s="117"/>
      <c r="H139" s="114"/>
      <c r="I139" s="56" t="s">
        <v>54</v>
      </c>
      <c r="J139" s="151" t="s">
        <v>423</v>
      </c>
      <c r="K139" s="54"/>
      <c r="L139" s="115"/>
      <c r="M139" s="108"/>
      <c r="N139" s="57" t="s">
        <v>427</v>
      </c>
      <c r="O139" s="110"/>
      <c r="P139" s="111"/>
      <c r="Q139" s="116" t="s">
        <v>50</v>
      </c>
      <c r="R139" s="113" t="s">
        <v>286</v>
      </c>
      <c r="S139" s="117"/>
      <c r="T139" s="114"/>
      <c r="U139" s="56" t="s">
        <v>54</v>
      </c>
      <c r="V139" s="151" t="s">
        <v>426</v>
      </c>
      <c r="W139" s="54"/>
    </row>
    <row r="140" spans="1:23" s="49" customFormat="1" ht="12.75" customHeight="1">
      <c r="A140" s="127"/>
      <c r="B140" s="58"/>
      <c r="C140" s="58"/>
      <c r="D140" s="111"/>
      <c r="E140" s="112" t="s">
        <v>51</v>
      </c>
      <c r="F140" s="119" t="s">
        <v>275</v>
      </c>
      <c r="G140" s="58"/>
      <c r="H140" s="58"/>
      <c r="I140" s="59" t="s">
        <v>53</v>
      </c>
      <c r="J140" s="151" t="s">
        <v>423</v>
      </c>
      <c r="K140" s="60"/>
      <c r="L140" s="128"/>
      <c r="M140" s="127"/>
      <c r="N140" s="58"/>
      <c r="O140" s="58"/>
      <c r="P140" s="111"/>
      <c r="Q140" s="112" t="s">
        <v>51</v>
      </c>
      <c r="R140" s="119" t="s">
        <v>257</v>
      </c>
      <c r="S140" s="58"/>
      <c r="T140" s="58"/>
      <c r="U140" s="59" t="s">
        <v>53</v>
      </c>
      <c r="V140" s="151" t="s">
        <v>426</v>
      </c>
      <c r="W140" s="60"/>
    </row>
    <row r="141" spans="1:23" ht="4.5" customHeight="1">
      <c r="A141" s="129"/>
      <c r="B141" s="130"/>
      <c r="C141" s="131"/>
      <c r="D141" s="132"/>
      <c r="E141" s="133"/>
      <c r="F141" s="134"/>
      <c r="G141" s="135"/>
      <c r="H141" s="135"/>
      <c r="I141" s="131"/>
      <c r="J141" s="130"/>
      <c r="K141" s="136"/>
      <c r="L141" s="137"/>
      <c r="M141" s="129"/>
      <c r="N141" s="130"/>
      <c r="O141" s="131"/>
      <c r="P141" s="132"/>
      <c r="Q141" s="133"/>
      <c r="R141" s="134"/>
      <c r="S141" s="135"/>
      <c r="T141" s="135"/>
      <c r="U141" s="131"/>
      <c r="V141" s="130"/>
      <c r="W141" s="136"/>
    </row>
    <row r="142" spans="1:29" ht="12.75" customHeight="1">
      <c r="A142" s="16"/>
      <c r="B142" s="16" t="s">
        <v>10</v>
      </c>
      <c r="C142" s="17"/>
      <c r="D142" s="18" t="s">
        <v>11</v>
      </c>
      <c r="E142" s="18" t="s">
        <v>12</v>
      </c>
      <c r="F142" s="18" t="s">
        <v>13</v>
      </c>
      <c r="G142" s="19" t="s">
        <v>14</v>
      </c>
      <c r="H142" s="20"/>
      <c r="I142" s="17" t="s">
        <v>15</v>
      </c>
      <c r="J142" s="18" t="s">
        <v>10</v>
      </c>
      <c r="K142" s="16" t="s">
        <v>16</v>
      </c>
      <c r="L142" s="9">
        <v>150</v>
      </c>
      <c r="M142" s="16"/>
      <c r="N142" s="16" t="s">
        <v>10</v>
      </c>
      <c r="O142" s="17"/>
      <c r="P142" s="18" t="s">
        <v>11</v>
      </c>
      <c r="Q142" s="18" t="s">
        <v>12</v>
      </c>
      <c r="R142" s="18" t="s">
        <v>13</v>
      </c>
      <c r="S142" s="19" t="s">
        <v>14</v>
      </c>
      <c r="T142" s="20"/>
      <c r="U142" s="17" t="s">
        <v>15</v>
      </c>
      <c r="V142" s="18" t="s">
        <v>10</v>
      </c>
      <c r="W142" s="138" t="s">
        <v>16</v>
      </c>
      <c r="X142" s="160" t="s">
        <v>60</v>
      </c>
      <c r="Y142" s="161"/>
      <c r="Z142" s="162"/>
      <c r="AA142" s="163" t="s">
        <v>61</v>
      </c>
      <c r="AB142" s="164"/>
      <c r="AC142" s="165"/>
    </row>
    <row r="143" spans="1:29" ht="12.75">
      <c r="A143" s="21" t="s">
        <v>16</v>
      </c>
      <c r="B143" s="21" t="s">
        <v>17</v>
      </c>
      <c r="C143" s="22" t="s">
        <v>18</v>
      </c>
      <c r="D143" s="139" t="s">
        <v>19</v>
      </c>
      <c r="E143" s="139" t="s">
        <v>20</v>
      </c>
      <c r="F143" s="139"/>
      <c r="G143" s="23" t="s">
        <v>18</v>
      </c>
      <c r="H143" s="23" t="s">
        <v>15</v>
      </c>
      <c r="I143" s="22"/>
      <c r="J143" s="21" t="s">
        <v>17</v>
      </c>
      <c r="K143" s="21"/>
      <c r="L143" s="9">
        <v>150</v>
      </c>
      <c r="M143" s="21" t="s">
        <v>16</v>
      </c>
      <c r="N143" s="21" t="s">
        <v>17</v>
      </c>
      <c r="O143" s="22" t="s">
        <v>18</v>
      </c>
      <c r="P143" s="139" t="s">
        <v>19</v>
      </c>
      <c r="Q143" s="139" t="s">
        <v>20</v>
      </c>
      <c r="R143" s="139"/>
      <c r="S143" s="23" t="s">
        <v>18</v>
      </c>
      <c r="T143" s="23" t="s">
        <v>15</v>
      </c>
      <c r="U143" s="22"/>
      <c r="V143" s="21" t="s">
        <v>17</v>
      </c>
      <c r="W143" s="140"/>
      <c r="X143" s="84" t="s">
        <v>59</v>
      </c>
      <c r="Y143" s="166" t="s">
        <v>64</v>
      </c>
      <c r="Z143" s="162"/>
      <c r="AA143" s="84" t="s">
        <v>59</v>
      </c>
      <c r="AB143" s="164" t="s">
        <v>64</v>
      </c>
      <c r="AC143" s="165"/>
    </row>
    <row r="144" spans="1:29" ht="16.5" customHeight="1">
      <c r="A144" s="145">
        <v>2.9375</v>
      </c>
      <c r="B144" s="147">
        <v>7</v>
      </c>
      <c r="C144" s="142">
        <v>12</v>
      </c>
      <c r="D144" s="157" t="s">
        <v>108</v>
      </c>
      <c r="E144" s="149" t="s">
        <v>46</v>
      </c>
      <c r="F144" s="153">
        <v>12</v>
      </c>
      <c r="G144" s="154">
        <v>420</v>
      </c>
      <c r="H144" s="154"/>
      <c r="I144" s="142">
        <v>11</v>
      </c>
      <c r="J144" s="144">
        <v>3</v>
      </c>
      <c r="K144" s="148">
        <v>-2.9375</v>
      </c>
      <c r="L144" s="9"/>
      <c r="M144" s="145">
        <v>-6.5625</v>
      </c>
      <c r="N144" s="147">
        <v>2</v>
      </c>
      <c r="O144" s="142">
        <v>12</v>
      </c>
      <c r="P144" s="157" t="s">
        <v>106</v>
      </c>
      <c r="Q144" s="149" t="s">
        <v>52</v>
      </c>
      <c r="R144" s="153">
        <v>7</v>
      </c>
      <c r="S144" s="154"/>
      <c r="T144" s="154">
        <v>800</v>
      </c>
      <c r="U144" s="143">
        <v>11</v>
      </c>
      <c r="V144" s="144">
        <v>8</v>
      </c>
      <c r="W144" s="141">
        <v>6.5625</v>
      </c>
      <c r="X144" s="78" t="str">
        <f aca="true" t="shared" si="10" ref="X144:X149">C144&amp;"+"&amp;I144</f>
        <v>12+11</v>
      </c>
      <c r="Y144" s="79">
        <f>IF(AND(G144&gt;0,G144&lt;1),2*G144,MATCH(A144,{-40000,-0.4999999999,0.5,40000},1)-1)</f>
        <v>2</v>
      </c>
      <c r="Z144" s="75">
        <f>IF(AND(H144&gt;0,H144&lt;1),2*H144,MATCH(K144,{-40000,-0.4999999999,0.5,40000},1)-1)</f>
        <v>0</v>
      </c>
      <c r="AA144" s="78" t="str">
        <f aca="true" t="shared" si="11" ref="AA144:AA149">O144&amp;"+"&amp;U144</f>
        <v>12+11</v>
      </c>
      <c r="AB144" s="79">
        <f>IF(AND(S144&gt;0,S144&lt;1),2*S144,MATCH(M144,{-40000,-0.4999999999,0.5,40000},1)-1)</f>
        <v>0</v>
      </c>
      <c r="AC144" s="75">
        <f>IF(AND(T144&gt;0,T144&lt;1),2*T144,MATCH(W144,{-40000,-0.4999999999,0.5,40000},1)-1)</f>
        <v>2</v>
      </c>
    </row>
    <row r="145" spans="1:29" ht="16.5" customHeight="1">
      <c r="A145" s="145">
        <v>3.625</v>
      </c>
      <c r="B145" s="147">
        <v>10</v>
      </c>
      <c r="C145" s="142">
        <v>9</v>
      </c>
      <c r="D145" s="152" t="s">
        <v>98</v>
      </c>
      <c r="E145" s="149" t="s">
        <v>52</v>
      </c>
      <c r="F145" s="153">
        <v>11</v>
      </c>
      <c r="G145" s="154">
        <v>460</v>
      </c>
      <c r="H145" s="154"/>
      <c r="I145" s="142">
        <v>6</v>
      </c>
      <c r="J145" s="144">
        <v>0</v>
      </c>
      <c r="K145" s="148">
        <v>-3.625</v>
      </c>
      <c r="L145" s="9"/>
      <c r="M145" s="145">
        <v>7.625</v>
      </c>
      <c r="N145" s="147">
        <v>10</v>
      </c>
      <c r="O145" s="142">
        <v>9</v>
      </c>
      <c r="P145" s="157" t="s">
        <v>120</v>
      </c>
      <c r="Q145" s="149" t="s">
        <v>53</v>
      </c>
      <c r="R145" s="153">
        <v>11</v>
      </c>
      <c r="S145" s="154"/>
      <c r="T145" s="154">
        <v>150</v>
      </c>
      <c r="U145" s="143">
        <v>6</v>
      </c>
      <c r="V145" s="144">
        <v>0</v>
      </c>
      <c r="W145" s="141">
        <v>-7.625</v>
      </c>
      <c r="X145" s="80" t="str">
        <f t="shared" si="10"/>
        <v>9+6</v>
      </c>
      <c r="Y145" s="81">
        <f>IF(AND(G145&gt;0,G145&lt;1),2*G145,MATCH(A145,{-40000,-0.4999999999,0.5,40000},1)-1)</f>
        <v>2</v>
      </c>
      <c r="Z145" s="76">
        <f>IF(AND(H145&gt;0,H145&lt;1),2*H145,MATCH(K145,{-40000,-0.4999999999,0.5,40000},1)-1)</f>
        <v>0</v>
      </c>
      <c r="AA145" s="80" t="str">
        <f t="shared" si="11"/>
        <v>9+6</v>
      </c>
      <c r="AB145" s="81">
        <f>IF(AND(S145&gt;0,S145&lt;1),2*S145,MATCH(M145,{-40000,-0.4999999999,0.5,40000},1)-1)</f>
        <v>2</v>
      </c>
      <c r="AC145" s="76">
        <f>IF(AND(T145&gt;0,T145&lt;1),2*T145,MATCH(W145,{-40000,-0.4999999999,0.5,40000},1)-1)</f>
        <v>0</v>
      </c>
    </row>
    <row r="146" spans="1:29" ht="16.5" customHeight="1">
      <c r="A146" s="145">
        <v>-8</v>
      </c>
      <c r="B146" s="147">
        <v>0</v>
      </c>
      <c r="C146" s="142">
        <v>3</v>
      </c>
      <c r="D146" s="155" t="s">
        <v>117</v>
      </c>
      <c r="E146" s="149" t="s">
        <v>46</v>
      </c>
      <c r="F146" s="153">
        <v>11</v>
      </c>
      <c r="G146" s="154"/>
      <c r="H146" s="154">
        <v>50</v>
      </c>
      <c r="I146" s="142">
        <v>5</v>
      </c>
      <c r="J146" s="144">
        <v>10</v>
      </c>
      <c r="K146" s="148">
        <v>8</v>
      </c>
      <c r="L146" s="9"/>
      <c r="M146" s="145">
        <v>2.53125</v>
      </c>
      <c r="N146" s="147">
        <v>7</v>
      </c>
      <c r="O146" s="142">
        <v>3</v>
      </c>
      <c r="P146" s="157" t="s">
        <v>100</v>
      </c>
      <c r="Q146" s="149" t="s">
        <v>53</v>
      </c>
      <c r="R146" s="153">
        <v>11</v>
      </c>
      <c r="S146" s="154"/>
      <c r="T146" s="154">
        <v>400</v>
      </c>
      <c r="U146" s="143">
        <v>5</v>
      </c>
      <c r="V146" s="144">
        <v>3</v>
      </c>
      <c r="W146" s="141">
        <v>-2.53125</v>
      </c>
      <c r="X146" s="80" t="str">
        <f t="shared" si="10"/>
        <v>3+5</v>
      </c>
      <c r="Y146" s="81">
        <f>IF(AND(G146&gt;0,G146&lt;1),2*G146,MATCH(A146,{-40000,-0.4999999999,0.5,40000},1)-1)</f>
        <v>0</v>
      </c>
      <c r="Z146" s="76">
        <f>IF(AND(H146&gt;0,H146&lt;1),2*H146,MATCH(K146,{-40000,-0.4999999999,0.5,40000},1)-1)</f>
        <v>2</v>
      </c>
      <c r="AA146" s="80" t="str">
        <f t="shared" si="11"/>
        <v>3+5</v>
      </c>
      <c r="AB146" s="81">
        <f>IF(AND(S146&gt;0,S146&lt;1),2*S146,MATCH(M146,{-40000,-0.4999999999,0.5,40000},1)-1)</f>
        <v>2</v>
      </c>
      <c r="AC146" s="76">
        <f>IF(AND(T146&gt;0,T146&lt;1),2*T146,MATCH(W146,{-40000,-0.4999999999,0.5,40000},1)-1)</f>
        <v>0</v>
      </c>
    </row>
    <row r="147" spans="1:29" ht="16.5" customHeight="1">
      <c r="A147" s="145">
        <v>2.9375</v>
      </c>
      <c r="B147" s="147">
        <v>7</v>
      </c>
      <c r="C147" s="142">
        <v>1</v>
      </c>
      <c r="D147" s="155" t="s">
        <v>108</v>
      </c>
      <c r="E147" s="149" t="s">
        <v>46</v>
      </c>
      <c r="F147" s="153">
        <v>12</v>
      </c>
      <c r="G147" s="154">
        <v>420</v>
      </c>
      <c r="H147" s="154"/>
      <c r="I147" s="142">
        <v>4</v>
      </c>
      <c r="J147" s="144">
        <v>3</v>
      </c>
      <c r="K147" s="148">
        <v>-2.9375</v>
      </c>
      <c r="L147" s="9"/>
      <c r="M147" s="145">
        <v>2.53125</v>
      </c>
      <c r="N147" s="147">
        <v>7</v>
      </c>
      <c r="O147" s="142">
        <v>1</v>
      </c>
      <c r="P147" s="157" t="s">
        <v>100</v>
      </c>
      <c r="Q147" s="149" t="s">
        <v>54</v>
      </c>
      <c r="R147" s="153">
        <v>11</v>
      </c>
      <c r="S147" s="154"/>
      <c r="T147" s="154">
        <v>400</v>
      </c>
      <c r="U147" s="143">
        <v>4</v>
      </c>
      <c r="V147" s="144">
        <v>3</v>
      </c>
      <c r="W147" s="141">
        <v>-2.53125</v>
      </c>
      <c r="X147" s="80" t="str">
        <f t="shared" si="10"/>
        <v>1+4</v>
      </c>
      <c r="Y147" s="81">
        <f>IF(AND(G147&gt;0,G147&lt;1),2*G147,MATCH(A147,{-40000,-0.4999999999,0.5,40000},1)-1)</f>
        <v>2</v>
      </c>
      <c r="Z147" s="76">
        <f>IF(AND(H147&gt;0,H147&lt;1),2*H147,MATCH(K147,{-40000,-0.4999999999,0.5,40000},1)-1)</f>
        <v>0</v>
      </c>
      <c r="AA147" s="80" t="str">
        <f t="shared" si="11"/>
        <v>1+4</v>
      </c>
      <c r="AB147" s="81">
        <f>IF(AND(S147&gt;0,S147&lt;1),2*S147,MATCH(M147,{-40000,-0.4999999999,0.5,40000},1)-1)</f>
        <v>2</v>
      </c>
      <c r="AC147" s="76">
        <f>IF(AND(T147&gt;0,T147&lt;1),2*T147,MATCH(W147,{-40000,-0.4999999999,0.5,40000},1)-1)</f>
        <v>0</v>
      </c>
    </row>
    <row r="148" spans="1:29" ht="16.5" customHeight="1">
      <c r="A148" s="145">
        <v>-1.8125</v>
      </c>
      <c r="B148" s="147">
        <v>4</v>
      </c>
      <c r="C148" s="142">
        <v>7</v>
      </c>
      <c r="D148" s="157" t="s">
        <v>118</v>
      </c>
      <c r="E148" s="149" t="s">
        <v>53</v>
      </c>
      <c r="F148" s="153">
        <v>6</v>
      </c>
      <c r="G148" s="154">
        <v>250</v>
      </c>
      <c r="H148" s="154"/>
      <c r="I148" s="142">
        <v>2</v>
      </c>
      <c r="J148" s="144">
        <v>6</v>
      </c>
      <c r="K148" s="148">
        <v>1.8125</v>
      </c>
      <c r="L148" s="9"/>
      <c r="M148" s="145">
        <v>-10.90625</v>
      </c>
      <c r="N148" s="147">
        <v>0</v>
      </c>
      <c r="O148" s="142">
        <v>7</v>
      </c>
      <c r="P148" s="157" t="s">
        <v>106</v>
      </c>
      <c r="Q148" s="149" t="s">
        <v>52</v>
      </c>
      <c r="R148" s="153">
        <v>6</v>
      </c>
      <c r="S148" s="154"/>
      <c r="T148" s="154">
        <v>1100</v>
      </c>
      <c r="U148" s="143">
        <v>2</v>
      </c>
      <c r="V148" s="144">
        <v>10</v>
      </c>
      <c r="W148" s="141">
        <v>10.90625</v>
      </c>
      <c r="X148" s="80" t="str">
        <f t="shared" si="10"/>
        <v>7+2</v>
      </c>
      <c r="Y148" s="81">
        <f>IF(AND(G148&gt;0,G148&lt;1),2*G148,MATCH(A148,{-40000,-0.4999999999,0.5,40000},1)-1)</f>
        <v>0</v>
      </c>
      <c r="Z148" s="76">
        <f>IF(AND(H148&gt;0,H148&lt;1),2*H148,MATCH(K148,{-40000,-0.4999999999,0.5,40000},1)-1)</f>
        <v>2</v>
      </c>
      <c r="AA148" s="80" t="str">
        <f t="shared" si="11"/>
        <v>7+2</v>
      </c>
      <c r="AB148" s="81">
        <f>IF(AND(S148&gt;0,S148&lt;1),2*S148,MATCH(M148,{-40000,-0.4999999999,0.5,40000},1)-1)</f>
        <v>0</v>
      </c>
      <c r="AC148" s="76">
        <f>IF(AND(T148&gt;0,T148&lt;1),2*T148,MATCH(W148,{-40000,-0.4999999999,0.5,40000},1)-1)</f>
        <v>2</v>
      </c>
    </row>
    <row r="149" spans="1:29" ht="16.5" customHeight="1">
      <c r="A149" s="145">
        <v>-4.3125</v>
      </c>
      <c r="B149" s="147">
        <v>2</v>
      </c>
      <c r="C149" s="142">
        <v>10</v>
      </c>
      <c r="D149" s="157" t="s">
        <v>119</v>
      </c>
      <c r="E149" s="149" t="s">
        <v>52</v>
      </c>
      <c r="F149" s="153">
        <v>10</v>
      </c>
      <c r="G149" s="154">
        <v>130</v>
      </c>
      <c r="H149" s="154"/>
      <c r="I149" s="142">
        <v>8</v>
      </c>
      <c r="J149" s="144">
        <v>8</v>
      </c>
      <c r="K149" s="148">
        <v>4.3125</v>
      </c>
      <c r="L149" s="9"/>
      <c r="M149" s="145">
        <v>-0.1875</v>
      </c>
      <c r="N149" s="147">
        <v>4</v>
      </c>
      <c r="O149" s="142">
        <v>10</v>
      </c>
      <c r="P149" s="157" t="s">
        <v>106</v>
      </c>
      <c r="Q149" s="149" t="s">
        <v>52</v>
      </c>
      <c r="R149" s="153">
        <v>8</v>
      </c>
      <c r="S149" s="154"/>
      <c r="T149" s="154">
        <v>500</v>
      </c>
      <c r="U149" s="143">
        <v>8</v>
      </c>
      <c r="V149" s="144">
        <v>6</v>
      </c>
      <c r="W149" s="141">
        <v>0.1875</v>
      </c>
      <c r="X149" s="82" t="str">
        <f t="shared" si="10"/>
        <v>10+8</v>
      </c>
      <c r="Y149" s="83">
        <f>IF(AND(G149&gt;0,G149&lt;1),2*G149,MATCH(A149,{-40000,-0.4999999999,0.5,40000},1)-1)</f>
        <v>0</v>
      </c>
      <c r="Z149" s="77">
        <f>IF(AND(H149&gt;0,H149&lt;1),2*H149,MATCH(K149,{-40000,-0.4999999999,0.5,40000},1)-1)</f>
        <v>2</v>
      </c>
      <c r="AA149" s="82" t="str">
        <f t="shared" si="11"/>
        <v>10+8</v>
      </c>
      <c r="AB149" s="83">
        <f>IF(AND(S149&gt;0,S149&lt;1),2*S149,MATCH(M149,{-40000,-0.4999999999,0.5,40000},1)-1)</f>
        <v>1</v>
      </c>
      <c r="AC149" s="77">
        <f>IF(AND(T149&gt;0,T149&lt;1),2*T149,MATCH(W149,{-40000,-0.4999999999,0.5,40000},1)-1)</f>
        <v>1</v>
      </c>
    </row>
    <row r="150" spans="1:23" s="49" customFormat="1" ht="9.75" customHeight="1">
      <c r="A150" s="10"/>
      <c r="B150" s="10"/>
      <c r="C150" s="25"/>
      <c r="D150" s="10"/>
      <c r="E150" s="10"/>
      <c r="F150" s="10"/>
      <c r="G150" s="10"/>
      <c r="H150" s="10"/>
      <c r="I150" s="25"/>
      <c r="J150" s="10"/>
      <c r="K150" s="10"/>
      <c r="L150" s="15"/>
      <c r="M150" s="10"/>
      <c r="N150" s="10"/>
      <c r="O150" s="25"/>
      <c r="P150" s="10"/>
      <c r="Q150" s="10"/>
      <c r="R150" s="10"/>
      <c r="S150" s="10"/>
      <c r="T150" s="10"/>
      <c r="U150" s="25"/>
      <c r="V150" s="10"/>
      <c r="W150" s="10"/>
    </row>
    <row r="151" spans="1:23" s="49" customFormat="1" ht="15">
      <c r="A151" s="2"/>
      <c r="B151" s="3" t="s">
        <v>2</v>
      </c>
      <c r="C151" s="4"/>
      <c r="D151" s="3"/>
      <c r="E151" s="5" t="s">
        <v>34</v>
      </c>
      <c r="F151" s="1"/>
      <c r="G151" s="6" t="s">
        <v>4</v>
      </c>
      <c r="H151" s="6"/>
      <c r="I151" s="7" t="s">
        <v>5</v>
      </c>
      <c r="J151" s="7"/>
      <c r="K151" s="8"/>
      <c r="L151" s="9">
        <v>150</v>
      </c>
      <c r="M151" s="2"/>
      <c r="N151" s="3" t="s">
        <v>2</v>
      </c>
      <c r="O151" s="4"/>
      <c r="P151" s="3"/>
      <c r="Q151" s="5" t="s">
        <v>35</v>
      </c>
      <c r="R151" s="1"/>
      <c r="S151" s="6" t="s">
        <v>4</v>
      </c>
      <c r="T151" s="6"/>
      <c r="U151" s="7" t="s">
        <v>0</v>
      </c>
      <c r="V151" s="7"/>
      <c r="W151" s="8"/>
    </row>
    <row r="152" spans="1:23" s="49" customFormat="1" ht="12.75">
      <c r="A152" s="11"/>
      <c r="B152" s="11"/>
      <c r="C152" s="12"/>
      <c r="D152" s="13"/>
      <c r="E152" s="13"/>
      <c r="F152" s="13"/>
      <c r="G152" s="14" t="s">
        <v>7</v>
      </c>
      <c r="H152" s="14"/>
      <c r="I152" s="7" t="s">
        <v>25</v>
      </c>
      <c r="J152" s="7"/>
      <c r="K152" s="8"/>
      <c r="L152" s="9">
        <v>150</v>
      </c>
      <c r="M152" s="11"/>
      <c r="N152" s="11"/>
      <c r="O152" s="12"/>
      <c r="P152" s="13"/>
      <c r="Q152" s="13"/>
      <c r="R152" s="13"/>
      <c r="S152" s="14" t="s">
        <v>7</v>
      </c>
      <c r="T152" s="14"/>
      <c r="U152" s="7" t="s">
        <v>8</v>
      </c>
      <c r="V152" s="7"/>
      <c r="W152" s="8"/>
    </row>
    <row r="153" spans="1:23" s="49" customFormat="1" ht="4.5" customHeight="1">
      <c r="A153" s="99"/>
      <c r="B153" s="100"/>
      <c r="C153" s="101"/>
      <c r="D153" s="102"/>
      <c r="E153" s="103"/>
      <c r="F153" s="104"/>
      <c r="G153" s="105"/>
      <c r="H153" s="105"/>
      <c r="I153" s="101"/>
      <c r="J153" s="100"/>
      <c r="K153" s="106"/>
      <c r="L153" s="107"/>
      <c r="M153" s="99"/>
      <c r="N153" s="100"/>
      <c r="O153" s="101"/>
      <c r="P153" s="102"/>
      <c r="Q153" s="103"/>
      <c r="R153" s="104"/>
      <c r="S153" s="105"/>
      <c r="T153" s="105"/>
      <c r="U153" s="101"/>
      <c r="V153" s="100"/>
      <c r="W153" s="106"/>
    </row>
    <row r="154" spans="1:23" s="49" customFormat="1" ht="12.75" customHeight="1">
      <c r="A154" s="108"/>
      <c r="B154" s="109"/>
      <c r="C154" s="110"/>
      <c r="D154" s="111"/>
      <c r="E154" s="112" t="s">
        <v>48</v>
      </c>
      <c r="F154" s="113" t="s">
        <v>196</v>
      </c>
      <c r="G154" s="53"/>
      <c r="H154" s="114"/>
      <c r="I154" s="62"/>
      <c r="J154" s="63"/>
      <c r="K154" s="64"/>
      <c r="L154" s="115"/>
      <c r="M154" s="108"/>
      <c r="N154" s="109"/>
      <c r="O154" s="110"/>
      <c r="P154" s="111"/>
      <c r="Q154" s="112" t="s">
        <v>48</v>
      </c>
      <c r="R154" s="113" t="s">
        <v>301</v>
      </c>
      <c r="S154" s="53"/>
      <c r="T154" s="114"/>
      <c r="U154" s="62"/>
      <c r="V154" s="63"/>
      <c r="W154" s="64"/>
    </row>
    <row r="155" spans="1:23" s="49" customFormat="1" ht="12.75" customHeight="1">
      <c r="A155" s="108"/>
      <c r="B155" s="109"/>
      <c r="C155" s="110"/>
      <c r="D155" s="111"/>
      <c r="E155" s="116" t="s">
        <v>49</v>
      </c>
      <c r="F155" s="113" t="s">
        <v>291</v>
      </c>
      <c r="G155" s="117"/>
      <c r="H155" s="114"/>
      <c r="I155" s="65"/>
      <c r="J155" s="66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4.1</v>
      </c>
      <c r="K155" s="67"/>
      <c r="L155" s="115"/>
      <c r="M155" s="108"/>
      <c r="N155" s="109"/>
      <c r="O155" s="110"/>
      <c r="P155" s="111"/>
      <c r="Q155" s="116" t="s">
        <v>49</v>
      </c>
      <c r="R155" s="113" t="s">
        <v>302</v>
      </c>
      <c r="S155" s="117"/>
      <c r="T155" s="114"/>
      <c r="U155" s="65"/>
      <c r="V155" s="66">
        <f>IF(R154&amp;R155&amp;R156&amp;R157="","",(LEN(R154&amp;R155&amp;R156&amp;R157)-LEN(SUBSTITUTE(R154&amp;R155&amp;R156&amp;R157,"Т","")))*4+(LEN(R154&amp;R155&amp;R156&amp;R157)-LEN(SUBSTITUTE(R154&amp;R155&amp;R156&amp;R157,"К","")))*3+(LEN(R154&amp;R155&amp;R156&amp;R157)-LEN(SUBSTITUTE(R154&amp;R155&amp;R156&amp;R157,"Д","")))*2+(LEN(R154&amp;R155&amp;R156&amp;R157)-LEN(SUBSTITUTE(R154&amp;R155&amp;R156&amp;R157,"В","")))+0.1)</f>
        <v>14.1</v>
      </c>
      <c r="W155" s="67"/>
    </row>
    <row r="156" spans="1:23" s="49" customFormat="1" ht="12.75" customHeight="1">
      <c r="A156" s="108"/>
      <c r="B156" s="109"/>
      <c r="C156" s="110"/>
      <c r="D156" s="111"/>
      <c r="E156" s="116" t="s">
        <v>50</v>
      </c>
      <c r="F156" s="113" t="s">
        <v>185</v>
      </c>
      <c r="G156" s="53"/>
      <c r="H156" s="114"/>
      <c r="I156" s="68">
        <f>IF(J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7.1</v>
      </c>
      <c r="J156" s="66" t="str">
        <f>IF(J155="","","+")</f>
        <v>+</v>
      </c>
      <c r="K156" s="69">
        <f>IF(J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20.1</v>
      </c>
      <c r="L156" s="115"/>
      <c r="M156" s="108"/>
      <c r="N156" s="109"/>
      <c r="O156" s="110"/>
      <c r="P156" s="111"/>
      <c r="Q156" s="116" t="s">
        <v>50</v>
      </c>
      <c r="R156" s="113" t="s">
        <v>303</v>
      </c>
      <c r="S156" s="53"/>
      <c r="T156" s="114"/>
      <c r="U156" s="68">
        <f>IF(V155="","",(LEN(N158&amp;N159&amp;N160&amp;N161)-LEN(SUBSTITUTE(N158&amp;N159&amp;N160&amp;N161,"Т","")))*4+(LEN(N158&amp;N159&amp;N160&amp;N161)-LEN(SUBSTITUTE(N158&amp;N159&amp;N160&amp;N161,"К","")))*3+(LEN(N158&amp;N159&amp;N160&amp;N161)-LEN(SUBSTITUTE(N158&amp;N159&amp;N160&amp;N161,"Д","")))*2+(LEN(N158&amp;N159&amp;N160&amp;N161)-LEN(SUBSTITUTE(N158&amp;N159&amp;N160&amp;N161,"В","")))+0.1)</f>
        <v>11.1</v>
      </c>
      <c r="V156" s="66" t="str">
        <f>IF(V155="","","+")</f>
        <v>+</v>
      </c>
      <c r="W156" s="69">
        <f>IF(V155="","",(LEN(T158&amp;T159&amp;T160&amp;T161)-LEN(SUBSTITUTE(T158&amp;T159&amp;T160&amp;T161,"Т","")))*4+(LEN(T158&amp;T159&amp;T160&amp;T161)-LEN(SUBSTITUTE(T158&amp;T159&amp;T160&amp;T161,"К","")))*3+(LEN(T158&amp;T159&amp;T160&amp;T161)-LEN(SUBSTITUTE(T158&amp;T159&amp;T160&amp;T161,"Д","")))*2+(LEN(T158&amp;T159&amp;T160&amp;T161)-LEN(SUBSTITUTE(T158&amp;T159&amp;T160&amp;T161,"В","")))+0.1)</f>
        <v>6.1</v>
      </c>
    </row>
    <row r="157" spans="1:23" s="49" customFormat="1" ht="12.75" customHeight="1">
      <c r="A157" s="108"/>
      <c r="B157" s="109"/>
      <c r="C157" s="110"/>
      <c r="D157" s="111"/>
      <c r="E157" s="112" t="s">
        <v>51</v>
      </c>
      <c r="F157" s="113" t="s">
        <v>292</v>
      </c>
      <c r="G157" s="53"/>
      <c r="H157" s="114"/>
      <c r="I157" s="65"/>
      <c r="J157" s="66">
        <f>IF(J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9.1</v>
      </c>
      <c r="K157" s="67"/>
      <c r="L157" s="115"/>
      <c r="M157" s="108"/>
      <c r="N157" s="109"/>
      <c r="O157" s="110"/>
      <c r="P157" s="111"/>
      <c r="Q157" s="112" t="s">
        <v>51</v>
      </c>
      <c r="R157" s="113" t="s">
        <v>204</v>
      </c>
      <c r="S157" s="53"/>
      <c r="T157" s="114"/>
      <c r="U157" s="65"/>
      <c r="V157" s="66">
        <f>IF(V155="","",(LEN(R162&amp;R163&amp;R164&amp;R165)-LEN(SUBSTITUTE(R162&amp;R163&amp;R164&amp;R165,"Т","")))*4+(LEN(R162&amp;R163&amp;R164&amp;R165)-LEN(SUBSTITUTE(R162&amp;R163&amp;R164&amp;R165,"К","")))*3+(LEN(R162&amp;R163&amp;R164&amp;R165)-LEN(SUBSTITUTE(R162&amp;R163&amp;R164&amp;R165,"Д","")))*2+(LEN(R162&amp;R163&amp;R164&amp;R165)-LEN(SUBSTITUTE(R162&amp;R163&amp;R164&amp;R165,"В","")))+0.1)</f>
        <v>9.1</v>
      </c>
      <c r="W157" s="67"/>
    </row>
    <row r="158" spans="1:23" s="49" customFormat="1" ht="12.75" customHeight="1">
      <c r="A158" s="118" t="s">
        <v>48</v>
      </c>
      <c r="B158" s="119" t="s">
        <v>267</v>
      </c>
      <c r="C158" s="110"/>
      <c r="D158" s="111"/>
      <c r="E158" s="120"/>
      <c r="F158" s="53"/>
      <c r="G158" s="112" t="s">
        <v>48</v>
      </c>
      <c r="H158" s="121" t="s">
        <v>293</v>
      </c>
      <c r="I158" s="53"/>
      <c r="J158" s="117"/>
      <c r="K158" s="54"/>
      <c r="L158" s="115"/>
      <c r="M158" s="118" t="s">
        <v>48</v>
      </c>
      <c r="N158" s="119" t="s">
        <v>310</v>
      </c>
      <c r="O158" s="110"/>
      <c r="P158" s="111"/>
      <c r="Q158" s="120"/>
      <c r="R158" s="53"/>
      <c r="S158" s="112" t="s">
        <v>48</v>
      </c>
      <c r="T158" s="167" t="s">
        <v>304</v>
      </c>
      <c r="U158" s="53"/>
      <c r="V158" s="117"/>
      <c r="W158" s="54"/>
    </row>
    <row r="159" spans="1:23" s="49" customFormat="1" ht="12.75" customHeight="1">
      <c r="A159" s="122" t="s">
        <v>49</v>
      </c>
      <c r="B159" s="119" t="s">
        <v>150</v>
      </c>
      <c r="C159" s="123"/>
      <c r="D159" s="111"/>
      <c r="E159" s="120"/>
      <c r="F159" s="124"/>
      <c r="G159" s="116" t="s">
        <v>49</v>
      </c>
      <c r="H159" s="121" t="s">
        <v>294</v>
      </c>
      <c r="I159" s="53"/>
      <c r="J159" s="117"/>
      <c r="K159" s="54"/>
      <c r="L159" s="115"/>
      <c r="M159" s="122" t="s">
        <v>49</v>
      </c>
      <c r="N159" s="119" t="s">
        <v>311</v>
      </c>
      <c r="O159" s="123"/>
      <c r="P159" s="111"/>
      <c r="Q159" s="120"/>
      <c r="R159" s="124"/>
      <c r="S159" s="116" t="s">
        <v>49</v>
      </c>
      <c r="T159" s="121" t="s">
        <v>257</v>
      </c>
      <c r="U159" s="53"/>
      <c r="V159" s="117"/>
      <c r="W159" s="54"/>
    </row>
    <row r="160" spans="1:23" s="49" customFormat="1" ht="12.75" customHeight="1">
      <c r="A160" s="122" t="s">
        <v>50</v>
      </c>
      <c r="B160" s="119" t="s">
        <v>139</v>
      </c>
      <c r="C160" s="110"/>
      <c r="D160" s="111"/>
      <c r="E160" s="120"/>
      <c r="F160" s="124"/>
      <c r="G160" s="116" t="s">
        <v>50</v>
      </c>
      <c r="H160" s="121" t="s">
        <v>295</v>
      </c>
      <c r="I160" s="53"/>
      <c r="J160" s="53"/>
      <c r="K160" s="54"/>
      <c r="L160" s="115"/>
      <c r="M160" s="122" t="s">
        <v>50</v>
      </c>
      <c r="N160" s="119" t="s">
        <v>262</v>
      </c>
      <c r="O160" s="110"/>
      <c r="P160" s="111"/>
      <c r="Q160" s="120"/>
      <c r="R160" s="124"/>
      <c r="S160" s="116" t="s">
        <v>50</v>
      </c>
      <c r="T160" s="121" t="s">
        <v>305</v>
      </c>
      <c r="U160" s="53"/>
      <c r="V160" s="53"/>
      <c r="W160" s="54"/>
    </row>
    <row r="161" spans="1:23" s="49" customFormat="1" ht="12.75" customHeight="1">
      <c r="A161" s="118" t="s">
        <v>51</v>
      </c>
      <c r="B161" s="119" t="s">
        <v>300</v>
      </c>
      <c r="C161" s="123"/>
      <c r="D161" s="111"/>
      <c r="E161" s="120"/>
      <c r="F161" s="53"/>
      <c r="G161" s="112" t="s">
        <v>51</v>
      </c>
      <c r="H161" s="121" t="s">
        <v>296</v>
      </c>
      <c r="I161" s="53"/>
      <c r="J161" s="55" t="s">
        <v>55</v>
      </c>
      <c r="K161" s="54"/>
      <c r="L161" s="115"/>
      <c r="M161" s="118" t="s">
        <v>51</v>
      </c>
      <c r="N161" s="119" t="s">
        <v>312</v>
      </c>
      <c r="O161" s="123"/>
      <c r="P161" s="111"/>
      <c r="Q161" s="120"/>
      <c r="R161" s="53"/>
      <c r="S161" s="112" t="s">
        <v>51</v>
      </c>
      <c r="T161" s="121" t="s">
        <v>244</v>
      </c>
      <c r="U161" s="53"/>
      <c r="V161" s="55" t="s">
        <v>55</v>
      </c>
      <c r="W161" s="54"/>
    </row>
    <row r="162" spans="1:23" s="49" customFormat="1" ht="12.75" customHeight="1">
      <c r="A162" s="125"/>
      <c r="B162" s="123"/>
      <c r="C162" s="123"/>
      <c r="D162" s="111"/>
      <c r="E162" s="112" t="s">
        <v>48</v>
      </c>
      <c r="F162" s="113" t="s">
        <v>297</v>
      </c>
      <c r="G162" s="53"/>
      <c r="H162" s="126"/>
      <c r="I162" s="56" t="s">
        <v>52</v>
      </c>
      <c r="J162" s="150" t="s">
        <v>428</v>
      </c>
      <c r="K162" s="54"/>
      <c r="L162" s="115"/>
      <c r="M162" s="125"/>
      <c r="N162" s="123"/>
      <c r="O162" s="123"/>
      <c r="P162" s="111"/>
      <c r="Q162" s="112" t="s">
        <v>48</v>
      </c>
      <c r="R162" s="113" t="s">
        <v>306</v>
      </c>
      <c r="S162" s="53"/>
      <c r="T162" s="126"/>
      <c r="U162" s="56" t="s">
        <v>52</v>
      </c>
      <c r="V162" s="150" t="s">
        <v>431</v>
      </c>
      <c r="W162" s="54"/>
    </row>
    <row r="163" spans="1:23" s="49" customFormat="1" ht="12.75" customHeight="1">
      <c r="A163" s="108"/>
      <c r="B163" s="57" t="s">
        <v>56</v>
      </c>
      <c r="C163" s="110"/>
      <c r="D163" s="111"/>
      <c r="E163" s="116" t="s">
        <v>49</v>
      </c>
      <c r="F163" s="169" t="s">
        <v>298</v>
      </c>
      <c r="G163" s="53"/>
      <c r="H163" s="114"/>
      <c r="I163" s="56" t="s">
        <v>46</v>
      </c>
      <c r="J163" s="151" t="s">
        <v>428</v>
      </c>
      <c r="K163" s="54"/>
      <c r="L163" s="115"/>
      <c r="M163" s="108"/>
      <c r="N163" s="57" t="s">
        <v>56</v>
      </c>
      <c r="O163" s="110"/>
      <c r="P163" s="111"/>
      <c r="Q163" s="116" t="s">
        <v>49</v>
      </c>
      <c r="R163" s="169" t="s">
        <v>307</v>
      </c>
      <c r="S163" s="53"/>
      <c r="T163" s="114"/>
      <c r="U163" s="56" t="s">
        <v>46</v>
      </c>
      <c r="V163" s="151" t="s">
        <v>431</v>
      </c>
      <c r="W163" s="54"/>
    </row>
    <row r="164" spans="1:23" s="49" customFormat="1" ht="12.75" customHeight="1">
      <c r="A164" s="108"/>
      <c r="B164" s="57" t="s">
        <v>430</v>
      </c>
      <c r="C164" s="110"/>
      <c r="D164" s="111"/>
      <c r="E164" s="116" t="s">
        <v>50</v>
      </c>
      <c r="F164" s="113" t="s">
        <v>299</v>
      </c>
      <c r="G164" s="117"/>
      <c r="H164" s="114"/>
      <c r="I164" s="56" t="s">
        <v>54</v>
      </c>
      <c r="J164" s="151" t="s">
        <v>429</v>
      </c>
      <c r="K164" s="54"/>
      <c r="L164" s="115"/>
      <c r="M164" s="108"/>
      <c r="N164" s="57" t="s">
        <v>434</v>
      </c>
      <c r="O164" s="110"/>
      <c r="P164" s="111"/>
      <c r="Q164" s="116" t="s">
        <v>50</v>
      </c>
      <c r="R164" s="113" t="s">
        <v>308</v>
      </c>
      <c r="S164" s="117"/>
      <c r="T164" s="114"/>
      <c r="U164" s="56" t="s">
        <v>54</v>
      </c>
      <c r="V164" s="151" t="s">
        <v>432</v>
      </c>
      <c r="W164" s="54"/>
    </row>
    <row r="165" spans="1:23" s="49" customFormat="1" ht="12.75" customHeight="1">
      <c r="A165" s="127"/>
      <c r="B165" s="58"/>
      <c r="C165" s="58"/>
      <c r="D165" s="111"/>
      <c r="E165" s="112" t="s">
        <v>51</v>
      </c>
      <c r="F165" s="119" t="s">
        <v>198</v>
      </c>
      <c r="G165" s="58"/>
      <c r="H165" s="58"/>
      <c r="I165" s="59" t="s">
        <v>53</v>
      </c>
      <c r="J165" s="151" t="s">
        <v>429</v>
      </c>
      <c r="K165" s="60"/>
      <c r="L165" s="128"/>
      <c r="M165" s="127"/>
      <c r="N165" s="58"/>
      <c r="O165" s="58"/>
      <c r="P165" s="111"/>
      <c r="Q165" s="112" t="s">
        <v>51</v>
      </c>
      <c r="R165" s="119" t="s">
        <v>309</v>
      </c>
      <c r="S165" s="58"/>
      <c r="T165" s="58"/>
      <c r="U165" s="59" t="s">
        <v>53</v>
      </c>
      <c r="V165" s="151" t="s">
        <v>433</v>
      </c>
      <c r="W165" s="60"/>
    </row>
    <row r="166" spans="1:23" ht="4.5" customHeight="1">
      <c r="A166" s="129"/>
      <c r="B166" s="130"/>
      <c r="C166" s="131"/>
      <c r="D166" s="132"/>
      <c r="E166" s="133"/>
      <c r="F166" s="134"/>
      <c r="G166" s="135"/>
      <c r="H166" s="135"/>
      <c r="I166" s="131"/>
      <c r="J166" s="130"/>
      <c r="K166" s="136"/>
      <c r="L166" s="137"/>
      <c r="M166" s="129"/>
      <c r="N166" s="130"/>
      <c r="O166" s="131"/>
      <c r="P166" s="132"/>
      <c r="Q166" s="133"/>
      <c r="R166" s="134"/>
      <c r="S166" s="135"/>
      <c r="T166" s="135"/>
      <c r="U166" s="131"/>
      <c r="V166" s="130"/>
      <c r="W166" s="136"/>
    </row>
    <row r="167" spans="1:29" ht="12.75" customHeight="1">
      <c r="A167" s="16"/>
      <c r="B167" s="16" t="s">
        <v>10</v>
      </c>
      <c r="C167" s="17"/>
      <c r="D167" s="18" t="s">
        <v>11</v>
      </c>
      <c r="E167" s="18" t="s">
        <v>12</v>
      </c>
      <c r="F167" s="18" t="s">
        <v>13</v>
      </c>
      <c r="G167" s="19" t="s">
        <v>14</v>
      </c>
      <c r="H167" s="20"/>
      <c r="I167" s="17" t="s">
        <v>15</v>
      </c>
      <c r="J167" s="18" t="s">
        <v>10</v>
      </c>
      <c r="K167" s="16" t="s">
        <v>16</v>
      </c>
      <c r="L167" s="9">
        <v>150</v>
      </c>
      <c r="M167" s="16"/>
      <c r="N167" s="16" t="s">
        <v>10</v>
      </c>
      <c r="O167" s="17"/>
      <c r="P167" s="18" t="s">
        <v>11</v>
      </c>
      <c r="Q167" s="18" t="s">
        <v>12</v>
      </c>
      <c r="R167" s="18" t="s">
        <v>13</v>
      </c>
      <c r="S167" s="19" t="s">
        <v>14</v>
      </c>
      <c r="T167" s="20"/>
      <c r="U167" s="17" t="s">
        <v>15</v>
      </c>
      <c r="V167" s="18" t="s">
        <v>10</v>
      </c>
      <c r="W167" s="138" t="s">
        <v>16</v>
      </c>
      <c r="X167" s="160" t="s">
        <v>60</v>
      </c>
      <c r="Y167" s="161"/>
      <c r="Z167" s="162"/>
      <c r="AA167" s="163" t="s">
        <v>61</v>
      </c>
      <c r="AB167" s="164"/>
      <c r="AC167" s="165"/>
    </row>
    <row r="168" spans="1:29" ht="12.75">
      <c r="A168" s="21" t="s">
        <v>16</v>
      </c>
      <c r="B168" s="21" t="s">
        <v>17</v>
      </c>
      <c r="C168" s="22" t="s">
        <v>18</v>
      </c>
      <c r="D168" s="139" t="s">
        <v>19</v>
      </c>
      <c r="E168" s="139" t="s">
        <v>20</v>
      </c>
      <c r="F168" s="139"/>
      <c r="G168" s="23" t="s">
        <v>18</v>
      </c>
      <c r="H168" s="23" t="s">
        <v>15</v>
      </c>
      <c r="I168" s="22"/>
      <c r="J168" s="21" t="s">
        <v>17</v>
      </c>
      <c r="K168" s="21"/>
      <c r="L168" s="9">
        <v>150</v>
      </c>
      <c r="M168" s="21" t="s">
        <v>16</v>
      </c>
      <c r="N168" s="21" t="s">
        <v>17</v>
      </c>
      <c r="O168" s="22" t="s">
        <v>18</v>
      </c>
      <c r="P168" s="139" t="s">
        <v>19</v>
      </c>
      <c r="Q168" s="139" t="s">
        <v>20</v>
      </c>
      <c r="R168" s="139"/>
      <c r="S168" s="23" t="s">
        <v>18</v>
      </c>
      <c r="T168" s="23" t="s">
        <v>15</v>
      </c>
      <c r="U168" s="22"/>
      <c r="V168" s="21" t="s">
        <v>17</v>
      </c>
      <c r="W168" s="140"/>
      <c r="X168" s="84" t="s">
        <v>59</v>
      </c>
      <c r="Y168" s="166" t="s">
        <v>64</v>
      </c>
      <c r="Z168" s="162"/>
      <c r="AA168" s="84" t="s">
        <v>59</v>
      </c>
      <c r="AB168" s="164" t="s">
        <v>64</v>
      </c>
      <c r="AC168" s="165"/>
    </row>
    <row r="169" spans="1:29" ht="16.5" customHeight="1">
      <c r="A169" s="145">
        <v>13</v>
      </c>
      <c r="B169" s="147">
        <v>10</v>
      </c>
      <c r="C169" s="142">
        <v>6</v>
      </c>
      <c r="D169" s="156" t="s">
        <v>98</v>
      </c>
      <c r="E169" s="149" t="s">
        <v>54</v>
      </c>
      <c r="F169" s="153">
        <v>8</v>
      </c>
      <c r="G169" s="154">
        <v>100</v>
      </c>
      <c r="H169" s="154"/>
      <c r="I169" s="143">
        <v>7</v>
      </c>
      <c r="J169" s="144">
        <v>0</v>
      </c>
      <c r="K169" s="148">
        <v>-13</v>
      </c>
      <c r="L169" s="9"/>
      <c r="M169" s="145">
        <v>1.40625</v>
      </c>
      <c r="N169" s="147">
        <v>9</v>
      </c>
      <c r="O169" s="142">
        <v>6</v>
      </c>
      <c r="P169" s="157" t="s">
        <v>97</v>
      </c>
      <c r="Q169" s="149" t="s">
        <v>46</v>
      </c>
      <c r="R169" s="153">
        <v>7</v>
      </c>
      <c r="S169" s="154"/>
      <c r="T169" s="154">
        <v>100</v>
      </c>
      <c r="U169" s="143">
        <v>7</v>
      </c>
      <c r="V169" s="144">
        <v>1</v>
      </c>
      <c r="W169" s="141">
        <v>-1.40625</v>
      </c>
      <c r="X169" s="78" t="str">
        <f aca="true" t="shared" si="12" ref="X169:X174">C169&amp;"+"&amp;I169</f>
        <v>6+7</v>
      </c>
      <c r="Y169" s="79">
        <f>IF(AND(G169&gt;0,G169&lt;1),2*G169,MATCH(A169,{-40000,-0.4999999999,0.5,40000},1)-1)</f>
        <v>2</v>
      </c>
      <c r="Z169" s="75">
        <f>IF(AND(H169&gt;0,H169&lt;1),2*H169,MATCH(K169,{-40000,-0.4999999999,0.5,40000},1)-1)</f>
        <v>0</v>
      </c>
      <c r="AA169" s="78" t="str">
        <f aca="true" t="shared" si="13" ref="AA169:AA174">O169&amp;"+"&amp;U169</f>
        <v>6+7</v>
      </c>
      <c r="AB169" s="79">
        <f>IF(AND(S169&gt;0,S169&lt;1),2*S169,MATCH(M169,{-40000,-0.4999999999,0.5,40000},1)-1)</f>
        <v>2</v>
      </c>
      <c r="AC169" s="75">
        <f>IF(AND(T169&gt;0,T169&lt;1),2*T169,MATCH(W169,{-40000,-0.4999999999,0.5,40000},1)-1)</f>
        <v>0</v>
      </c>
    </row>
    <row r="170" spans="1:29" ht="16.5" customHeight="1">
      <c r="A170" s="145">
        <v>3.625</v>
      </c>
      <c r="B170" s="147">
        <v>8</v>
      </c>
      <c r="C170" s="142">
        <v>12</v>
      </c>
      <c r="D170" s="157" t="s">
        <v>100</v>
      </c>
      <c r="E170" s="149" t="s">
        <v>53</v>
      </c>
      <c r="F170" s="153">
        <v>11</v>
      </c>
      <c r="G170" s="154"/>
      <c r="H170" s="154">
        <v>600</v>
      </c>
      <c r="I170" s="143">
        <v>1</v>
      </c>
      <c r="J170" s="144">
        <v>2</v>
      </c>
      <c r="K170" s="148">
        <v>-3.625</v>
      </c>
      <c r="L170" s="9"/>
      <c r="M170" s="145">
        <v>-8.4375</v>
      </c>
      <c r="N170" s="147">
        <v>0</v>
      </c>
      <c r="O170" s="142">
        <v>12</v>
      </c>
      <c r="P170" s="157" t="s">
        <v>122</v>
      </c>
      <c r="Q170" s="149" t="s">
        <v>53</v>
      </c>
      <c r="R170" s="153">
        <v>9</v>
      </c>
      <c r="S170" s="154"/>
      <c r="T170" s="154">
        <v>530</v>
      </c>
      <c r="U170" s="143">
        <v>1</v>
      </c>
      <c r="V170" s="144">
        <v>10</v>
      </c>
      <c r="W170" s="141">
        <v>8.4375</v>
      </c>
      <c r="X170" s="80" t="str">
        <f t="shared" si="12"/>
        <v>12+1</v>
      </c>
      <c r="Y170" s="81">
        <f>IF(AND(G170&gt;0,G170&lt;1),2*G170,MATCH(A170,{-40000,-0.4999999999,0.5,40000},1)-1)</f>
        <v>2</v>
      </c>
      <c r="Z170" s="76">
        <f>IF(AND(H170&gt;0,H170&lt;1),2*H170,MATCH(K170,{-40000,-0.4999999999,0.5,40000},1)-1)</f>
        <v>0</v>
      </c>
      <c r="AA170" s="80" t="str">
        <f t="shared" si="13"/>
        <v>12+1</v>
      </c>
      <c r="AB170" s="81">
        <f>IF(AND(S170&gt;0,S170&lt;1),2*S170,MATCH(M170,{-40000,-0.4999999999,0.5,40000},1)-1)</f>
        <v>0</v>
      </c>
      <c r="AC170" s="76">
        <f>IF(AND(T170&gt;0,T170&lt;1),2*T170,MATCH(W170,{-40000,-0.4999999999,0.5,40000},1)-1)</f>
        <v>2</v>
      </c>
    </row>
    <row r="171" spans="1:29" ht="16.5" customHeight="1">
      <c r="A171" s="145">
        <v>1.0625</v>
      </c>
      <c r="B171" s="147">
        <v>4</v>
      </c>
      <c r="C171" s="142">
        <v>9</v>
      </c>
      <c r="D171" s="156" t="s">
        <v>98</v>
      </c>
      <c r="E171" s="149" t="s">
        <v>54</v>
      </c>
      <c r="F171" s="153">
        <v>12</v>
      </c>
      <c r="G171" s="154"/>
      <c r="H171" s="154">
        <v>690</v>
      </c>
      <c r="I171" s="143">
        <v>2</v>
      </c>
      <c r="J171" s="144">
        <v>6</v>
      </c>
      <c r="K171" s="148">
        <v>-1.0625</v>
      </c>
      <c r="L171" s="9"/>
      <c r="M171" s="145">
        <v>1.40625</v>
      </c>
      <c r="N171" s="147">
        <v>9</v>
      </c>
      <c r="O171" s="142">
        <v>9</v>
      </c>
      <c r="P171" s="157" t="s">
        <v>96</v>
      </c>
      <c r="Q171" s="149" t="s">
        <v>46</v>
      </c>
      <c r="R171" s="153">
        <v>8</v>
      </c>
      <c r="S171" s="154"/>
      <c r="T171" s="154">
        <v>100</v>
      </c>
      <c r="U171" s="143">
        <v>2</v>
      </c>
      <c r="V171" s="144">
        <v>1</v>
      </c>
      <c r="W171" s="141">
        <v>-1.40625</v>
      </c>
      <c r="X171" s="80" t="str">
        <f t="shared" si="12"/>
        <v>9+2</v>
      </c>
      <c r="Y171" s="81">
        <f>IF(AND(G171&gt;0,G171&lt;1),2*G171,MATCH(A171,{-40000,-0.4999999999,0.5,40000},1)-1)</f>
        <v>2</v>
      </c>
      <c r="Z171" s="76">
        <f>IF(AND(H171&gt;0,H171&lt;1),2*H171,MATCH(K171,{-40000,-0.4999999999,0.5,40000},1)-1)</f>
        <v>0</v>
      </c>
      <c r="AA171" s="80" t="str">
        <f t="shared" si="13"/>
        <v>9+2</v>
      </c>
      <c r="AB171" s="81">
        <f>IF(AND(S171&gt;0,S171&lt;1),2*S171,MATCH(M171,{-40000,-0.4999999999,0.5,40000},1)-1)</f>
        <v>2</v>
      </c>
      <c r="AC171" s="76">
        <f>IF(AND(T171&gt;0,T171&lt;1),2*T171,MATCH(W171,{-40000,-0.4999999999,0.5,40000},1)-1)</f>
        <v>0</v>
      </c>
    </row>
    <row r="172" spans="1:29" ht="16.5" customHeight="1">
      <c r="A172" s="145">
        <v>-10.03125</v>
      </c>
      <c r="B172" s="147">
        <v>1</v>
      </c>
      <c r="C172" s="142">
        <v>10</v>
      </c>
      <c r="D172" s="157" t="s">
        <v>121</v>
      </c>
      <c r="E172" s="149" t="s">
        <v>53</v>
      </c>
      <c r="F172" s="153">
        <v>12</v>
      </c>
      <c r="G172" s="154"/>
      <c r="H172" s="154">
        <v>1370</v>
      </c>
      <c r="I172" s="143">
        <v>3</v>
      </c>
      <c r="J172" s="144">
        <v>9</v>
      </c>
      <c r="K172" s="148">
        <v>10.03125</v>
      </c>
      <c r="L172" s="9"/>
      <c r="M172" s="145">
        <v>-1.5625</v>
      </c>
      <c r="N172" s="147">
        <v>2</v>
      </c>
      <c r="O172" s="142">
        <v>10</v>
      </c>
      <c r="P172" s="157" t="s">
        <v>97</v>
      </c>
      <c r="Q172" s="149" t="s">
        <v>46</v>
      </c>
      <c r="R172" s="153">
        <v>5</v>
      </c>
      <c r="S172" s="154"/>
      <c r="T172" s="154">
        <v>200</v>
      </c>
      <c r="U172" s="143">
        <v>3</v>
      </c>
      <c r="V172" s="144">
        <v>8</v>
      </c>
      <c r="W172" s="141">
        <v>1.5625</v>
      </c>
      <c r="X172" s="80" t="str">
        <f t="shared" si="12"/>
        <v>10+3</v>
      </c>
      <c r="Y172" s="81">
        <f>IF(AND(G172&gt;0,G172&lt;1),2*G172,MATCH(A172,{-40000,-0.4999999999,0.5,40000},1)-1)</f>
        <v>0</v>
      </c>
      <c r="Z172" s="76">
        <f>IF(AND(H172&gt;0,H172&lt;1),2*H172,MATCH(K172,{-40000,-0.4999999999,0.5,40000},1)-1)</f>
        <v>2</v>
      </c>
      <c r="AA172" s="80" t="str">
        <f t="shared" si="13"/>
        <v>10+3</v>
      </c>
      <c r="AB172" s="81">
        <f>IF(AND(S172&gt;0,S172&lt;1),2*S172,MATCH(M172,{-40000,-0.4999999999,0.5,40000},1)-1)</f>
        <v>0</v>
      </c>
      <c r="AC172" s="76">
        <f>IF(AND(T172&gt;0,T172&lt;1),2*T172,MATCH(W172,{-40000,-0.4999999999,0.5,40000},1)-1)</f>
        <v>2</v>
      </c>
    </row>
    <row r="173" spans="1:29" ht="16.5" customHeight="1">
      <c r="A173" s="145">
        <v>-10.03125</v>
      </c>
      <c r="B173" s="147">
        <v>1</v>
      </c>
      <c r="C173" s="142">
        <v>8</v>
      </c>
      <c r="D173" s="157" t="s">
        <v>121</v>
      </c>
      <c r="E173" s="149" t="s">
        <v>54</v>
      </c>
      <c r="F173" s="153">
        <v>12</v>
      </c>
      <c r="G173" s="154"/>
      <c r="H173" s="154">
        <v>1370</v>
      </c>
      <c r="I173" s="143">
        <v>11</v>
      </c>
      <c r="J173" s="144">
        <v>9</v>
      </c>
      <c r="K173" s="148">
        <v>10.03125</v>
      </c>
      <c r="L173" s="9"/>
      <c r="M173" s="145">
        <v>-0.59375</v>
      </c>
      <c r="N173" s="147">
        <v>4</v>
      </c>
      <c r="O173" s="142">
        <v>8</v>
      </c>
      <c r="P173" s="157" t="s">
        <v>112</v>
      </c>
      <c r="Q173" s="149" t="s">
        <v>53</v>
      </c>
      <c r="R173" s="153">
        <v>10</v>
      </c>
      <c r="S173" s="154"/>
      <c r="T173" s="154">
        <v>170</v>
      </c>
      <c r="U173" s="143">
        <v>11</v>
      </c>
      <c r="V173" s="144">
        <v>6</v>
      </c>
      <c r="W173" s="141">
        <v>0.59375</v>
      </c>
      <c r="X173" s="80" t="str">
        <f t="shared" si="12"/>
        <v>8+11</v>
      </c>
      <c r="Y173" s="81">
        <f>IF(AND(G173&gt;0,G173&lt;1),2*G173,MATCH(A173,{-40000,-0.4999999999,0.5,40000},1)-1)</f>
        <v>0</v>
      </c>
      <c r="Z173" s="76">
        <f>IF(AND(H173&gt;0,H173&lt;1),2*H173,MATCH(K173,{-40000,-0.4999999999,0.5,40000},1)-1)</f>
        <v>2</v>
      </c>
      <c r="AA173" s="80" t="str">
        <f t="shared" si="13"/>
        <v>8+11</v>
      </c>
      <c r="AB173" s="81">
        <f>IF(AND(S173&gt;0,S173&lt;1),2*S173,MATCH(M173,{-40000,-0.4999999999,0.5,40000},1)-1)</f>
        <v>0</v>
      </c>
      <c r="AC173" s="76">
        <f>IF(AND(T173&gt;0,T173&lt;1),2*T173,MATCH(W173,{-40000,-0.4999999999,0.5,40000},1)-1)</f>
        <v>2</v>
      </c>
    </row>
    <row r="174" spans="1:29" ht="16.5" customHeight="1">
      <c r="A174" s="145">
        <v>1.84375</v>
      </c>
      <c r="B174" s="147">
        <v>6</v>
      </c>
      <c r="C174" s="142">
        <v>4</v>
      </c>
      <c r="D174" s="156" t="s">
        <v>98</v>
      </c>
      <c r="E174" s="149" t="s">
        <v>54</v>
      </c>
      <c r="F174" s="153">
        <v>11</v>
      </c>
      <c r="G174" s="154"/>
      <c r="H174" s="154">
        <v>660</v>
      </c>
      <c r="I174" s="143">
        <v>5</v>
      </c>
      <c r="J174" s="144">
        <v>4</v>
      </c>
      <c r="K174" s="148">
        <v>-1.84375</v>
      </c>
      <c r="L174" s="9"/>
      <c r="M174" s="145">
        <v>1.375</v>
      </c>
      <c r="N174" s="147">
        <v>6</v>
      </c>
      <c r="O174" s="142">
        <v>4</v>
      </c>
      <c r="P174" s="157" t="s">
        <v>109</v>
      </c>
      <c r="Q174" s="149" t="s">
        <v>53</v>
      </c>
      <c r="R174" s="153">
        <v>8</v>
      </c>
      <c r="S174" s="154"/>
      <c r="T174" s="154">
        <v>110</v>
      </c>
      <c r="U174" s="143">
        <v>5</v>
      </c>
      <c r="V174" s="144">
        <v>4</v>
      </c>
      <c r="W174" s="141">
        <v>-1.375</v>
      </c>
      <c r="X174" s="82" t="str">
        <f t="shared" si="12"/>
        <v>4+5</v>
      </c>
      <c r="Y174" s="83">
        <f>IF(AND(G174&gt;0,G174&lt;1),2*G174,MATCH(A174,{-40000,-0.4999999999,0.5,40000},1)-1)</f>
        <v>2</v>
      </c>
      <c r="Z174" s="77">
        <f>IF(AND(H174&gt;0,H174&lt;1),2*H174,MATCH(K174,{-40000,-0.4999999999,0.5,40000},1)-1)</f>
        <v>0</v>
      </c>
      <c r="AA174" s="82" t="str">
        <f t="shared" si="13"/>
        <v>4+5</v>
      </c>
      <c r="AB174" s="83">
        <f>IF(AND(S174&gt;0,S174&lt;1),2*S174,MATCH(M174,{-40000,-0.4999999999,0.5,40000},1)-1)</f>
        <v>2</v>
      </c>
      <c r="AC174" s="77">
        <f>IF(AND(T174&gt;0,T174&lt;1),2*T174,MATCH(W174,{-40000,-0.4999999999,0.5,40000},1)-1)</f>
        <v>0</v>
      </c>
    </row>
    <row r="175" spans="1:23" s="49" customFormat="1" ht="30" customHeight="1">
      <c r="A175" s="10"/>
      <c r="B175" s="10"/>
      <c r="C175" s="25"/>
      <c r="D175" s="10"/>
      <c r="E175" s="10"/>
      <c r="F175" s="10"/>
      <c r="G175" s="10"/>
      <c r="H175" s="10"/>
      <c r="I175" s="25"/>
      <c r="J175" s="10"/>
      <c r="K175" s="10"/>
      <c r="L175" s="15"/>
      <c r="M175" s="10"/>
      <c r="N175" s="10"/>
      <c r="O175" s="25"/>
      <c r="P175" s="10"/>
      <c r="Q175" s="10"/>
      <c r="R175" s="91"/>
      <c r="S175" s="10"/>
      <c r="T175" s="10"/>
      <c r="U175" s="25"/>
      <c r="V175" s="10"/>
      <c r="W175" s="10"/>
    </row>
    <row r="176" spans="1:23" s="49" customFormat="1" ht="15">
      <c r="A176" s="2"/>
      <c r="B176" s="3" t="s">
        <v>2</v>
      </c>
      <c r="C176" s="4"/>
      <c r="D176" s="3"/>
      <c r="E176" s="5" t="s">
        <v>36</v>
      </c>
      <c r="F176" s="1"/>
      <c r="G176" s="6" t="s">
        <v>4</v>
      </c>
      <c r="H176" s="6"/>
      <c r="I176" s="7" t="s">
        <v>22</v>
      </c>
      <c r="J176" s="7"/>
      <c r="K176" s="8"/>
      <c r="L176" s="9">
        <v>150</v>
      </c>
      <c r="M176" s="2"/>
      <c r="N176" s="3" t="s">
        <v>2</v>
      </c>
      <c r="O176" s="4"/>
      <c r="P176" s="3"/>
      <c r="Q176" s="5" t="s">
        <v>37</v>
      </c>
      <c r="R176" s="1"/>
      <c r="S176" s="6" t="s">
        <v>4</v>
      </c>
      <c r="T176" s="6"/>
      <c r="U176" s="7" t="s">
        <v>1</v>
      </c>
      <c r="V176" s="7"/>
      <c r="W176" s="8"/>
    </row>
    <row r="177" spans="1:23" s="49" customFormat="1" ht="12.75">
      <c r="A177" s="11"/>
      <c r="B177" s="11"/>
      <c r="C177" s="12"/>
      <c r="D177" s="13"/>
      <c r="E177" s="13"/>
      <c r="F177" s="13"/>
      <c r="G177" s="14" t="s">
        <v>7</v>
      </c>
      <c r="H177" s="14"/>
      <c r="I177" s="7" t="s">
        <v>9</v>
      </c>
      <c r="J177" s="7"/>
      <c r="K177" s="8"/>
      <c r="L177" s="9">
        <v>150</v>
      </c>
      <c r="M177" s="11"/>
      <c r="N177" s="11"/>
      <c r="O177" s="12"/>
      <c r="P177" s="13"/>
      <c r="Q177" s="13"/>
      <c r="R177" s="13"/>
      <c r="S177" s="14" t="s">
        <v>7</v>
      </c>
      <c r="T177" s="14"/>
      <c r="U177" s="7" t="s">
        <v>24</v>
      </c>
      <c r="V177" s="7"/>
      <c r="W177" s="8"/>
    </row>
    <row r="178" spans="1:23" s="49" customFormat="1" ht="4.5" customHeight="1">
      <c r="A178" s="99"/>
      <c r="B178" s="100"/>
      <c r="C178" s="101"/>
      <c r="D178" s="102"/>
      <c r="E178" s="103"/>
      <c r="F178" s="104"/>
      <c r="G178" s="105"/>
      <c r="H178" s="105"/>
      <c r="I178" s="101"/>
      <c r="J178" s="100"/>
      <c r="K178" s="106"/>
      <c r="L178" s="107"/>
      <c r="M178" s="99"/>
      <c r="N178" s="100"/>
      <c r="O178" s="101"/>
      <c r="P178" s="102"/>
      <c r="Q178" s="103"/>
      <c r="R178" s="104"/>
      <c r="S178" s="105"/>
      <c r="T178" s="105"/>
      <c r="U178" s="101"/>
      <c r="V178" s="100"/>
      <c r="W178" s="106"/>
    </row>
    <row r="179" spans="1:23" s="49" customFormat="1" ht="12.75" customHeight="1">
      <c r="A179" s="108"/>
      <c r="B179" s="109"/>
      <c r="C179" s="110"/>
      <c r="D179" s="111"/>
      <c r="E179" s="112" t="s">
        <v>48</v>
      </c>
      <c r="F179" s="113" t="s">
        <v>219</v>
      </c>
      <c r="G179" s="53"/>
      <c r="H179" s="114"/>
      <c r="I179" s="62"/>
      <c r="J179" s="63"/>
      <c r="K179" s="64"/>
      <c r="L179" s="115"/>
      <c r="M179" s="108"/>
      <c r="N179" s="109"/>
      <c r="O179" s="110"/>
      <c r="P179" s="111"/>
      <c r="Q179" s="112" t="s">
        <v>48</v>
      </c>
      <c r="R179" s="113" t="s">
        <v>326</v>
      </c>
      <c r="S179" s="53"/>
      <c r="T179" s="114"/>
      <c r="U179" s="62"/>
      <c r="V179" s="63"/>
      <c r="W179" s="64"/>
    </row>
    <row r="180" spans="1:23" s="49" customFormat="1" ht="12.75" customHeight="1">
      <c r="A180" s="108"/>
      <c r="B180" s="109"/>
      <c r="C180" s="110"/>
      <c r="D180" s="111"/>
      <c r="E180" s="116" t="s">
        <v>49</v>
      </c>
      <c r="F180" s="113" t="s">
        <v>195</v>
      </c>
      <c r="G180" s="117"/>
      <c r="H180" s="114"/>
      <c r="I180" s="65"/>
      <c r="J180" s="66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9.1</v>
      </c>
      <c r="K180" s="67"/>
      <c r="L180" s="115"/>
      <c r="M180" s="108"/>
      <c r="N180" s="109"/>
      <c r="O180" s="110"/>
      <c r="P180" s="111"/>
      <c r="Q180" s="116" t="s">
        <v>49</v>
      </c>
      <c r="R180" s="113" t="s">
        <v>327</v>
      </c>
      <c r="S180" s="117"/>
      <c r="T180" s="114"/>
      <c r="U180" s="65"/>
      <c r="V180" s="66">
        <f>IF(R179&amp;R180&amp;R181&amp;R182="","",(LEN(R179&amp;R180&amp;R181&amp;R182)-LEN(SUBSTITUTE(R179&amp;R180&amp;R181&amp;R182,"Т","")))*4+(LEN(R179&amp;R180&amp;R181&amp;R182)-LEN(SUBSTITUTE(R179&amp;R180&amp;R181&amp;R182,"К","")))*3+(LEN(R179&amp;R180&amp;R181&amp;R182)-LEN(SUBSTITUTE(R179&amp;R180&amp;R181&amp;R182,"Д","")))*2+(LEN(R179&amp;R180&amp;R181&amp;R182)-LEN(SUBSTITUTE(R179&amp;R180&amp;R181&amp;R182,"В","")))+0.1)</f>
        <v>14.1</v>
      </c>
      <c r="W180" s="67"/>
    </row>
    <row r="181" spans="1:23" s="49" customFormat="1" ht="12.75" customHeight="1">
      <c r="A181" s="108"/>
      <c r="B181" s="109"/>
      <c r="C181" s="110"/>
      <c r="D181" s="111"/>
      <c r="E181" s="116" t="s">
        <v>50</v>
      </c>
      <c r="F181" s="113" t="s">
        <v>313</v>
      </c>
      <c r="G181" s="53"/>
      <c r="H181" s="114"/>
      <c r="I181" s="68">
        <f>IF(J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6.1</v>
      </c>
      <c r="J181" s="66" t="str">
        <f>IF(J180="","","+")</f>
        <v>+</v>
      </c>
      <c r="K181" s="69">
        <f>IF(J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9.1</v>
      </c>
      <c r="L181" s="115"/>
      <c r="M181" s="108"/>
      <c r="N181" s="109"/>
      <c r="O181" s="110"/>
      <c r="P181" s="111"/>
      <c r="Q181" s="116" t="s">
        <v>50</v>
      </c>
      <c r="R181" s="113" t="s">
        <v>241</v>
      </c>
      <c r="S181" s="53"/>
      <c r="T181" s="114"/>
      <c r="U181" s="68">
        <f>IF(V180="","",(LEN(N183&amp;N184&amp;N185&amp;N186)-LEN(SUBSTITUTE(N183&amp;N184&amp;N185&amp;N186,"Т","")))*4+(LEN(N183&amp;N184&amp;N185&amp;N186)-LEN(SUBSTITUTE(N183&amp;N184&amp;N185&amp;N186,"К","")))*3+(LEN(N183&amp;N184&amp;N185&amp;N186)-LEN(SUBSTITUTE(N183&amp;N184&amp;N185&amp;N186,"Д","")))*2+(LEN(N183&amp;N184&amp;N185&amp;N186)-LEN(SUBSTITUTE(N183&amp;N184&amp;N185&amp;N186,"В","")))+0.1)</f>
        <v>9.1</v>
      </c>
      <c r="V181" s="66" t="str">
        <f>IF(V180="","","+")</f>
        <v>+</v>
      </c>
      <c r="W181" s="69">
        <f>IF(V180="","",(LEN(T183&amp;T184&amp;T185&amp;T186)-LEN(SUBSTITUTE(T183&amp;T184&amp;T185&amp;T186,"Т","")))*4+(LEN(T183&amp;T184&amp;T185&amp;T186)-LEN(SUBSTITUTE(T183&amp;T184&amp;T185&amp;T186,"К","")))*3+(LEN(T183&amp;T184&amp;T185&amp;T186)-LEN(SUBSTITUTE(T183&amp;T184&amp;T185&amp;T186,"Д","")))*2+(LEN(T183&amp;T184&amp;T185&amp;T186)-LEN(SUBSTITUTE(T183&amp;T184&amp;T185&amp;T186,"В","")))+0.1)</f>
        <v>8.1</v>
      </c>
    </row>
    <row r="182" spans="1:23" s="49" customFormat="1" ht="12.75" customHeight="1">
      <c r="A182" s="108"/>
      <c r="B182" s="109"/>
      <c r="C182" s="110"/>
      <c r="D182" s="111"/>
      <c r="E182" s="112" t="s">
        <v>51</v>
      </c>
      <c r="F182" s="113" t="s">
        <v>314</v>
      </c>
      <c r="G182" s="53"/>
      <c r="H182" s="114"/>
      <c r="I182" s="65"/>
      <c r="J182" s="66">
        <f>IF(J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16.1</v>
      </c>
      <c r="K182" s="67"/>
      <c r="L182" s="115"/>
      <c r="M182" s="108"/>
      <c r="N182" s="109"/>
      <c r="O182" s="110"/>
      <c r="P182" s="111"/>
      <c r="Q182" s="112" t="s">
        <v>51</v>
      </c>
      <c r="R182" s="113" t="s">
        <v>328</v>
      </c>
      <c r="S182" s="53"/>
      <c r="T182" s="114"/>
      <c r="U182" s="65"/>
      <c r="V182" s="66">
        <f>IF(V180="","",(LEN(R187&amp;R188&amp;R189&amp;R190)-LEN(SUBSTITUTE(R187&amp;R188&amp;R189&amp;R190,"Т","")))*4+(LEN(R187&amp;R188&amp;R189&amp;R190)-LEN(SUBSTITUTE(R187&amp;R188&amp;R189&amp;R190,"К","")))*3+(LEN(R187&amp;R188&amp;R189&amp;R190)-LEN(SUBSTITUTE(R187&amp;R188&amp;R189&amp;R190,"Д","")))*2+(LEN(R187&amp;R188&amp;R189&amp;R190)-LEN(SUBSTITUTE(R187&amp;R188&amp;R189&amp;R190,"В","")))+0.1)</f>
        <v>9.1</v>
      </c>
      <c r="W182" s="67"/>
    </row>
    <row r="183" spans="1:23" s="49" customFormat="1" ht="12.75" customHeight="1">
      <c r="A183" s="118" t="s">
        <v>48</v>
      </c>
      <c r="B183" s="168" t="s">
        <v>317</v>
      </c>
      <c r="C183" s="110"/>
      <c r="D183" s="111"/>
      <c r="E183" s="120"/>
      <c r="F183" s="53"/>
      <c r="G183" s="112" t="s">
        <v>48</v>
      </c>
      <c r="H183" s="121" t="s">
        <v>315</v>
      </c>
      <c r="I183" s="53"/>
      <c r="J183" s="117"/>
      <c r="K183" s="54"/>
      <c r="L183" s="115"/>
      <c r="M183" s="118" t="s">
        <v>48</v>
      </c>
      <c r="N183" s="119" t="s">
        <v>262</v>
      </c>
      <c r="O183" s="110"/>
      <c r="P183" s="111"/>
      <c r="Q183" s="120"/>
      <c r="R183" s="53"/>
      <c r="S183" s="112" t="s">
        <v>48</v>
      </c>
      <c r="T183" s="121" t="s">
        <v>329</v>
      </c>
      <c r="U183" s="53"/>
      <c r="V183" s="117"/>
      <c r="W183" s="54"/>
    </row>
    <row r="184" spans="1:23" s="49" customFormat="1" ht="12.75" customHeight="1">
      <c r="A184" s="122" t="s">
        <v>49</v>
      </c>
      <c r="B184" s="119" t="s">
        <v>323</v>
      </c>
      <c r="C184" s="123"/>
      <c r="D184" s="111"/>
      <c r="E184" s="120"/>
      <c r="F184" s="124"/>
      <c r="G184" s="116" t="s">
        <v>49</v>
      </c>
      <c r="H184" s="121" t="s">
        <v>316</v>
      </c>
      <c r="I184" s="53"/>
      <c r="J184" s="117"/>
      <c r="K184" s="54"/>
      <c r="L184" s="115"/>
      <c r="M184" s="122" t="s">
        <v>49</v>
      </c>
      <c r="N184" s="119" t="s">
        <v>219</v>
      </c>
      <c r="O184" s="123"/>
      <c r="P184" s="111"/>
      <c r="Q184" s="120"/>
      <c r="R184" s="124"/>
      <c r="S184" s="116" t="s">
        <v>49</v>
      </c>
      <c r="T184" s="121" t="s">
        <v>330</v>
      </c>
      <c r="U184" s="53"/>
      <c r="V184" s="117"/>
      <c r="W184" s="54"/>
    </row>
    <row r="185" spans="1:23" s="49" customFormat="1" ht="12.75" customHeight="1">
      <c r="A185" s="122" t="s">
        <v>50</v>
      </c>
      <c r="B185" s="119" t="s">
        <v>324</v>
      </c>
      <c r="C185" s="110"/>
      <c r="D185" s="111"/>
      <c r="E185" s="120"/>
      <c r="F185" s="124"/>
      <c r="G185" s="116" t="s">
        <v>50</v>
      </c>
      <c r="H185" s="167" t="s">
        <v>317</v>
      </c>
      <c r="I185" s="53"/>
      <c r="J185" s="53"/>
      <c r="K185" s="54"/>
      <c r="L185" s="115"/>
      <c r="M185" s="122" t="s">
        <v>50</v>
      </c>
      <c r="N185" s="119" t="s">
        <v>335</v>
      </c>
      <c r="O185" s="110"/>
      <c r="P185" s="111"/>
      <c r="Q185" s="120"/>
      <c r="R185" s="124"/>
      <c r="S185" s="116" t="s">
        <v>50</v>
      </c>
      <c r="T185" s="121" t="s">
        <v>331</v>
      </c>
      <c r="U185" s="53"/>
      <c r="V185" s="53"/>
      <c r="W185" s="54"/>
    </row>
    <row r="186" spans="1:23" s="49" customFormat="1" ht="12.75" customHeight="1">
      <c r="A186" s="118" t="s">
        <v>51</v>
      </c>
      <c r="B186" s="119" t="s">
        <v>325</v>
      </c>
      <c r="C186" s="123"/>
      <c r="D186" s="111"/>
      <c r="E186" s="120"/>
      <c r="F186" s="53"/>
      <c r="G186" s="112" t="s">
        <v>51</v>
      </c>
      <c r="H186" s="121" t="s">
        <v>318</v>
      </c>
      <c r="I186" s="53"/>
      <c r="J186" s="55" t="s">
        <v>55</v>
      </c>
      <c r="K186" s="54"/>
      <c r="L186" s="115"/>
      <c r="M186" s="118" t="s">
        <v>51</v>
      </c>
      <c r="N186" s="119" t="s">
        <v>336</v>
      </c>
      <c r="O186" s="123"/>
      <c r="P186" s="111"/>
      <c r="Q186" s="120"/>
      <c r="R186" s="53"/>
      <c r="S186" s="112" t="s">
        <v>51</v>
      </c>
      <c r="T186" s="167" t="s">
        <v>317</v>
      </c>
      <c r="U186" s="53"/>
      <c r="V186" s="55" t="s">
        <v>55</v>
      </c>
      <c r="W186" s="54"/>
    </row>
    <row r="187" spans="1:23" s="49" customFormat="1" ht="12.75" customHeight="1">
      <c r="A187" s="125"/>
      <c r="B187" s="123"/>
      <c r="C187" s="123"/>
      <c r="D187" s="111"/>
      <c r="E187" s="112" t="s">
        <v>48</v>
      </c>
      <c r="F187" s="113" t="s">
        <v>319</v>
      </c>
      <c r="G187" s="53"/>
      <c r="H187" s="126"/>
      <c r="I187" s="56" t="s">
        <v>52</v>
      </c>
      <c r="J187" s="150" t="s">
        <v>435</v>
      </c>
      <c r="K187" s="54"/>
      <c r="L187" s="115"/>
      <c r="M187" s="125"/>
      <c r="N187" s="123"/>
      <c r="O187" s="123"/>
      <c r="P187" s="111"/>
      <c r="Q187" s="112" t="s">
        <v>48</v>
      </c>
      <c r="R187" s="113" t="s">
        <v>332</v>
      </c>
      <c r="S187" s="53"/>
      <c r="T187" s="126"/>
      <c r="U187" s="56" t="s">
        <v>52</v>
      </c>
      <c r="V187" s="150" t="s">
        <v>439</v>
      </c>
      <c r="W187" s="54"/>
    </row>
    <row r="188" spans="1:23" s="49" customFormat="1" ht="12.75" customHeight="1">
      <c r="A188" s="108"/>
      <c r="B188" s="57" t="s">
        <v>56</v>
      </c>
      <c r="C188" s="110"/>
      <c r="D188" s="111"/>
      <c r="E188" s="116" t="s">
        <v>49</v>
      </c>
      <c r="F188" s="113" t="s">
        <v>320</v>
      </c>
      <c r="G188" s="53"/>
      <c r="H188" s="114"/>
      <c r="I188" s="56" t="s">
        <v>46</v>
      </c>
      <c r="J188" s="151" t="s">
        <v>435</v>
      </c>
      <c r="K188" s="54"/>
      <c r="L188" s="115"/>
      <c r="M188" s="108"/>
      <c r="N188" s="57" t="s">
        <v>56</v>
      </c>
      <c r="O188" s="110"/>
      <c r="P188" s="111"/>
      <c r="Q188" s="116" t="s">
        <v>49</v>
      </c>
      <c r="R188" s="113" t="s">
        <v>333</v>
      </c>
      <c r="S188" s="53"/>
      <c r="T188" s="114"/>
      <c r="U188" s="56" t="s">
        <v>46</v>
      </c>
      <c r="V188" s="151" t="s">
        <v>439</v>
      </c>
      <c r="W188" s="54"/>
    </row>
    <row r="189" spans="1:23" s="49" customFormat="1" ht="12.75" customHeight="1">
      <c r="A189" s="108"/>
      <c r="B189" s="57" t="s">
        <v>438</v>
      </c>
      <c r="C189" s="110"/>
      <c r="D189" s="111"/>
      <c r="E189" s="116" t="s">
        <v>50</v>
      </c>
      <c r="F189" s="113" t="s">
        <v>321</v>
      </c>
      <c r="G189" s="117"/>
      <c r="H189" s="114"/>
      <c r="I189" s="56" t="s">
        <v>54</v>
      </c>
      <c r="J189" s="151" t="s">
        <v>436</v>
      </c>
      <c r="K189" s="54"/>
      <c r="L189" s="115"/>
      <c r="M189" s="108"/>
      <c r="N189" s="57" t="s">
        <v>441</v>
      </c>
      <c r="O189" s="110"/>
      <c r="P189" s="111"/>
      <c r="Q189" s="116" t="s">
        <v>50</v>
      </c>
      <c r="R189" s="113" t="s">
        <v>222</v>
      </c>
      <c r="S189" s="117"/>
      <c r="T189" s="114"/>
      <c r="U189" s="56" t="s">
        <v>54</v>
      </c>
      <c r="V189" s="151" t="s">
        <v>440</v>
      </c>
      <c r="W189" s="54"/>
    </row>
    <row r="190" spans="1:23" s="49" customFormat="1" ht="12.75" customHeight="1">
      <c r="A190" s="127"/>
      <c r="B190" s="58"/>
      <c r="C190" s="58"/>
      <c r="D190" s="111"/>
      <c r="E190" s="112" t="s">
        <v>51</v>
      </c>
      <c r="F190" s="119" t="s">
        <v>322</v>
      </c>
      <c r="G190" s="58"/>
      <c r="H190" s="58"/>
      <c r="I190" s="59" t="s">
        <v>53</v>
      </c>
      <c r="J190" s="151" t="s">
        <v>437</v>
      </c>
      <c r="K190" s="60"/>
      <c r="L190" s="128"/>
      <c r="M190" s="127"/>
      <c r="N190" s="58"/>
      <c r="O190" s="58"/>
      <c r="P190" s="111"/>
      <c r="Q190" s="112" t="s">
        <v>51</v>
      </c>
      <c r="R190" s="119" t="s">
        <v>334</v>
      </c>
      <c r="S190" s="58"/>
      <c r="T190" s="58"/>
      <c r="U190" s="59" t="s">
        <v>53</v>
      </c>
      <c r="V190" s="151" t="s">
        <v>440</v>
      </c>
      <c r="W190" s="60"/>
    </row>
    <row r="191" spans="1:23" ht="4.5" customHeight="1">
      <c r="A191" s="129"/>
      <c r="B191" s="130"/>
      <c r="C191" s="131"/>
      <c r="D191" s="132"/>
      <c r="E191" s="133"/>
      <c r="F191" s="134"/>
      <c r="G191" s="135"/>
      <c r="H191" s="135"/>
      <c r="I191" s="131"/>
      <c r="J191" s="130"/>
      <c r="K191" s="136"/>
      <c r="L191" s="137"/>
      <c r="M191" s="129"/>
      <c r="N191" s="130"/>
      <c r="O191" s="131"/>
      <c r="P191" s="132"/>
      <c r="Q191" s="133"/>
      <c r="R191" s="134"/>
      <c r="S191" s="135"/>
      <c r="T191" s="135"/>
      <c r="U191" s="131"/>
      <c r="V191" s="130"/>
      <c r="W191" s="136"/>
    </row>
    <row r="192" spans="1:29" ht="12.75" customHeight="1">
      <c r="A192" s="16"/>
      <c r="B192" s="16" t="s">
        <v>10</v>
      </c>
      <c r="C192" s="17"/>
      <c r="D192" s="18" t="s">
        <v>11</v>
      </c>
      <c r="E192" s="18" t="s">
        <v>12</v>
      </c>
      <c r="F192" s="18" t="s">
        <v>13</v>
      </c>
      <c r="G192" s="19" t="s">
        <v>14</v>
      </c>
      <c r="H192" s="20"/>
      <c r="I192" s="17" t="s">
        <v>15</v>
      </c>
      <c r="J192" s="18" t="s">
        <v>10</v>
      </c>
      <c r="K192" s="16" t="s">
        <v>16</v>
      </c>
      <c r="L192" s="9">
        <v>150</v>
      </c>
      <c r="M192" s="16"/>
      <c r="N192" s="16" t="s">
        <v>10</v>
      </c>
      <c r="O192" s="17"/>
      <c r="P192" s="18" t="s">
        <v>11</v>
      </c>
      <c r="Q192" s="18" t="s">
        <v>12</v>
      </c>
      <c r="R192" s="18" t="s">
        <v>13</v>
      </c>
      <c r="S192" s="19" t="s">
        <v>14</v>
      </c>
      <c r="T192" s="20"/>
      <c r="U192" s="17" t="s">
        <v>15</v>
      </c>
      <c r="V192" s="18" t="s">
        <v>10</v>
      </c>
      <c r="W192" s="138" t="s">
        <v>16</v>
      </c>
      <c r="X192" s="160" t="s">
        <v>60</v>
      </c>
      <c r="Y192" s="161"/>
      <c r="Z192" s="162"/>
      <c r="AA192" s="163" t="s">
        <v>61</v>
      </c>
      <c r="AB192" s="164"/>
      <c r="AC192" s="165"/>
    </row>
    <row r="193" spans="1:29" ht="12.75">
      <c r="A193" s="21" t="s">
        <v>16</v>
      </c>
      <c r="B193" s="21" t="s">
        <v>17</v>
      </c>
      <c r="C193" s="22" t="s">
        <v>18</v>
      </c>
      <c r="D193" s="139" t="s">
        <v>19</v>
      </c>
      <c r="E193" s="139" t="s">
        <v>20</v>
      </c>
      <c r="F193" s="139"/>
      <c r="G193" s="23" t="s">
        <v>18</v>
      </c>
      <c r="H193" s="23" t="s">
        <v>15</v>
      </c>
      <c r="I193" s="22"/>
      <c r="J193" s="21" t="s">
        <v>17</v>
      </c>
      <c r="K193" s="21"/>
      <c r="L193" s="9">
        <v>150</v>
      </c>
      <c r="M193" s="21" t="s">
        <v>16</v>
      </c>
      <c r="N193" s="21" t="s">
        <v>17</v>
      </c>
      <c r="O193" s="22" t="s">
        <v>18</v>
      </c>
      <c r="P193" s="139" t="s">
        <v>19</v>
      </c>
      <c r="Q193" s="139" t="s">
        <v>20</v>
      </c>
      <c r="R193" s="139"/>
      <c r="S193" s="23" t="s">
        <v>18</v>
      </c>
      <c r="T193" s="23" t="s">
        <v>15</v>
      </c>
      <c r="U193" s="22"/>
      <c r="V193" s="21" t="s">
        <v>17</v>
      </c>
      <c r="W193" s="140"/>
      <c r="X193" s="84" t="s">
        <v>59</v>
      </c>
      <c r="Y193" s="166" t="s">
        <v>64</v>
      </c>
      <c r="Z193" s="162"/>
      <c r="AA193" s="84" t="s">
        <v>59</v>
      </c>
      <c r="AB193" s="164" t="s">
        <v>64</v>
      </c>
      <c r="AC193" s="165"/>
    </row>
    <row r="194" spans="1:29" ht="16.5" customHeight="1">
      <c r="A194" s="145">
        <v>2.53125</v>
      </c>
      <c r="B194" s="147">
        <v>9</v>
      </c>
      <c r="C194" s="142">
        <v>11</v>
      </c>
      <c r="D194" s="156" t="s">
        <v>98</v>
      </c>
      <c r="E194" s="149" t="s">
        <v>46</v>
      </c>
      <c r="F194" s="153">
        <v>10</v>
      </c>
      <c r="G194" s="154">
        <v>630</v>
      </c>
      <c r="H194" s="154"/>
      <c r="I194" s="143">
        <v>3</v>
      </c>
      <c r="J194" s="144">
        <v>1</v>
      </c>
      <c r="K194" s="148">
        <v>-2.53125</v>
      </c>
      <c r="L194" s="9"/>
      <c r="M194" s="145">
        <v>0.9375</v>
      </c>
      <c r="N194" s="147">
        <v>7</v>
      </c>
      <c r="O194" s="142">
        <v>11</v>
      </c>
      <c r="P194" s="157" t="s">
        <v>124</v>
      </c>
      <c r="Q194" s="149" t="s">
        <v>53</v>
      </c>
      <c r="R194" s="153">
        <v>9</v>
      </c>
      <c r="S194" s="154">
        <v>200</v>
      </c>
      <c r="T194" s="154"/>
      <c r="U194" s="142">
        <v>3</v>
      </c>
      <c r="V194" s="144">
        <v>3</v>
      </c>
      <c r="W194" s="141">
        <v>-0.9375</v>
      </c>
      <c r="X194" s="78" t="str">
        <f aca="true" t="shared" si="14" ref="X194:X199">C194&amp;"+"&amp;I194</f>
        <v>11+3</v>
      </c>
      <c r="Y194" s="79">
        <f>IF(AND(G194&gt;0,G194&lt;1),2*G194,MATCH(A194,{-40000,-0.4999999999,0.5,40000},1)-1)</f>
        <v>2</v>
      </c>
      <c r="Z194" s="75">
        <f>IF(AND(H194&gt;0,H194&lt;1),2*H194,MATCH(K194,{-40000,-0.4999999999,0.5,40000},1)-1)</f>
        <v>0</v>
      </c>
      <c r="AA194" s="78" t="str">
        <f aca="true" t="shared" si="15" ref="AA194:AA199">O194&amp;"+"&amp;U194</f>
        <v>11+3</v>
      </c>
      <c r="AB194" s="79">
        <f>IF(AND(S194&gt;0,S194&lt;1),2*S194,MATCH(M194,{-40000,-0.4999999999,0.5,40000},1)-1)</f>
        <v>2</v>
      </c>
      <c r="AC194" s="75">
        <f>IF(AND(T194&gt;0,T194&lt;1),2*T194,MATCH(W194,{-40000,-0.4999999999,0.5,40000},1)-1)</f>
        <v>0</v>
      </c>
    </row>
    <row r="195" spans="1:29" ht="16.5" customHeight="1">
      <c r="A195" s="145">
        <v>2.53125</v>
      </c>
      <c r="B195" s="147">
        <v>9</v>
      </c>
      <c r="C195" s="142">
        <v>2</v>
      </c>
      <c r="D195" s="156" t="s">
        <v>98</v>
      </c>
      <c r="E195" s="149" t="s">
        <v>46</v>
      </c>
      <c r="F195" s="153">
        <v>10</v>
      </c>
      <c r="G195" s="154">
        <v>630</v>
      </c>
      <c r="H195" s="154"/>
      <c r="I195" s="143">
        <v>4</v>
      </c>
      <c r="J195" s="144">
        <v>1</v>
      </c>
      <c r="K195" s="148">
        <v>-2.53125</v>
      </c>
      <c r="L195" s="9"/>
      <c r="M195" s="145">
        <v>-5.46875</v>
      </c>
      <c r="N195" s="147">
        <v>0</v>
      </c>
      <c r="O195" s="142">
        <v>2</v>
      </c>
      <c r="P195" s="157" t="s">
        <v>96</v>
      </c>
      <c r="Q195" s="149" t="s">
        <v>46</v>
      </c>
      <c r="R195" s="153">
        <v>9</v>
      </c>
      <c r="S195" s="154"/>
      <c r="T195" s="154">
        <v>50</v>
      </c>
      <c r="U195" s="142">
        <v>4</v>
      </c>
      <c r="V195" s="144">
        <v>10</v>
      </c>
      <c r="W195" s="141">
        <v>5.46875</v>
      </c>
      <c r="X195" s="80" t="str">
        <f t="shared" si="14"/>
        <v>2+4</v>
      </c>
      <c r="Y195" s="81">
        <f>IF(AND(G195&gt;0,G195&lt;1),2*G195,MATCH(A195,{-40000,-0.4999999999,0.5,40000},1)-1)</f>
        <v>2</v>
      </c>
      <c r="Z195" s="76">
        <f>IF(AND(H195&gt;0,H195&lt;1),2*H195,MATCH(K195,{-40000,-0.4999999999,0.5,40000},1)-1)</f>
        <v>0</v>
      </c>
      <c r="AA195" s="80" t="str">
        <f t="shared" si="15"/>
        <v>2+4</v>
      </c>
      <c r="AB195" s="81">
        <f>IF(AND(S195&gt;0,S195&lt;1),2*S195,MATCH(M195,{-40000,-0.4999999999,0.5,40000},1)-1)</f>
        <v>0</v>
      </c>
      <c r="AC195" s="76">
        <f>IF(AND(T195&gt;0,T195&lt;1),2*T195,MATCH(W195,{-40000,-0.4999999999,0.5,40000},1)-1)</f>
        <v>2</v>
      </c>
    </row>
    <row r="196" spans="1:29" ht="16.5" customHeight="1">
      <c r="A196" s="145">
        <v>1.6875</v>
      </c>
      <c r="B196" s="147">
        <v>5</v>
      </c>
      <c r="C196" s="142">
        <v>12</v>
      </c>
      <c r="D196" s="156" t="s">
        <v>98</v>
      </c>
      <c r="E196" s="149" t="s">
        <v>52</v>
      </c>
      <c r="F196" s="153">
        <v>9</v>
      </c>
      <c r="G196" s="154">
        <v>600</v>
      </c>
      <c r="H196" s="154"/>
      <c r="I196" s="143">
        <v>8</v>
      </c>
      <c r="J196" s="144">
        <v>5</v>
      </c>
      <c r="K196" s="148">
        <v>-1.6875</v>
      </c>
      <c r="L196" s="9"/>
      <c r="M196" s="145">
        <v>-1</v>
      </c>
      <c r="N196" s="147">
        <v>3</v>
      </c>
      <c r="O196" s="142">
        <v>12</v>
      </c>
      <c r="P196" s="155" t="s">
        <v>99</v>
      </c>
      <c r="Q196" s="149" t="s">
        <v>46</v>
      </c>
      <c r="R196" s="153">
        <v>9</v>
      </c>
      <c r="S196" s="154">
        <v>140</v>
      </c>
      <c r="T196" s="154"/>
      <c r="U196" s="142">
        <v>8</v>
      </c>
      <c r="V196" s="144">
        <v>7</v>
      </c>
      <c r="W196" s="141">
        <v>1</v>
      </c>
      <c r="X196" s="80" t="str">
        <f t="shared" si="14"/>
        <v>12+8</v>
      </c>
      <c r="Y196" s="81">
        <f>IF(AND(G196&gt;0,G196&lt;1),2*G196,MATCH(A196,{-40000,-0.4999999999,0.5,40000},1)-1)</f>
        <v>2</v>
      </c>
      <c r="Z196" s="76">
        <f>IF(AND(H196&gt;0,H196&lt;1),2*H196,MATCH(K196,{-40000,-0.4999999999,0.5,40000},1)-1)</f>
        <v>0</v>
      </c>
      <c r="AA196" s="80" t="str">
        <f t="shared" si="15"/>
        <v>12+8</v>
      </c>
      <c r="AB196" s="81">
        <f>IF(AND(S196&gt;0,S196&lt;1),2*S196,MATCH(M196,{-40000,-0.4999999999,0.5,40000},1)-1)</f>
        <v>0</v>
      </c>
      <c r="AC196" s="76">
        <f>IF(AND(T196&gt;0,T196&lt;1),2*T196,MATCH(W196,{-40000,-0.4999999999,0.5,40000},1)-1)</f>
        <v>2</v>
      </c>
    </row>
    <row r="197" spans="1:29" ht="16.5" customHeight="1">
      <c r="A197" s="145">
        <v>1.6875</v>
      </c>
      <c r="B197" s="147">
        <v>5</v>
      </c>
      <c r="C197" s="142">
        <v>9</v>
      </c>
      <c r="D197" s="156" t="s">
        <v>98</v>
      </c>
      <c r="E197" s="149" t="s">
        <v>52</v>
      </c>
      <c r="F197" s="153">
        <v>9</v>
      </c>
      <c r="G197" s="154">
        <v>600</v>
      </c>
      <c r="H197" s="154"/>
      <c r="I197" s="143">
        <v>5</v>
      </c>
      <c r="J197" s="144">
        <v>5</v>
      </c>
      <c r="K197" s="148">
        <v>-1.6875</v>
      </c>
      <c r="L197" s="9"/>
      <c r="M197" s="145">
        <v>-1</v>
      </c>
      <c r="N197" s="147">
        <v>3</v>
      </c>
      <c r="O197" s="142">
        <v>9</v>
      </c>
      <c r="P197" s="157" t="s">
        <v>99</v>
      </c>
      <c r="Q197" s="149" t="s">
        <v>46</v>
      </c>
      <c r="R197" s="153">
        <v>9</v>
      </c>
      <c r="S197" s="154">
        <v>140</v>
      </c>
      <c r="T197" s="154"/>
      <c r="U197" s="142">
        <v>5</v>
      </c>
      <c r="V197" s="144">
        <v>7</v>
      </c>
      <c r="W197" s="141">
        <v>1</v>
      </c>
      <c r="X197" s="80" t="str">
        <f t="shared" si="14"/>
        <v>9+5</v>
      </c>
      <c r="Y197" s="81">
        <f>IF(AND(G197&gt;0,G197&lt;1),2*G197,MATCH(A197,{-40000,-0.4999999999,0.5,40000},1)-1)</f>
        <v>2</v>
      </c>
      <c r="Z197" s="76">
        <f>IF(AND(H197&gt;0,H197&lt;1),2*H197,MATCH(K197,{-40000,-0.4999999999,0.5,40000},1)-1)</f>
        <v>0</v>
      </c>
      <c r="AA197" s="80" t="str">
        <f t="shared" si="15"/>
        <v>9+5</v>
      </c>
      <c r="AB197" s="81">
        <f>IF(AND(S197&gt;0,S197&lt;1),2*S197,MATCH(M197,{-40000,-0.4999999999,0.5,40000},1)-1)</f>
        <v>0</v>
      </c>
      <c r="AC197" s="76">
        <f>IF(AND(T197&gt;0,T197&lt;1),2*T197,MATCH(W197,{-40000,-0.4999999999,0.5,40000},1)-1)</f>
        <v>2</v>
      </c>
    </row>
    <row r="198" spans="1:29" ht="16.5" customHeight="1">
      <c r="A198" s="145">
        <v>-8.09375</v>
      </c>
      <c r="B198" s="147">
        <v>2</v>
      </c>
      <c r="C198" s="142">
        <v>6</v>
      </c>
      <c r="D198" s="157" t="s">
        <v>97</v>
      </c>
      <c r="E198" s="149" t="s">
        <v>54</v>
      </c>
      <c r="F198" s="153">
        <v>6</v>
      </c>
      <c r="G198" s="154">
        <v>150</v>
      </c>
      <c r="H198" s="154"/>
      <c r="I198" s="143">
        <v>10</v>
      </c>
      <c r="J198" s="144">
        <v>8</v>
      </c>
      <c r="K198" s="148">
        <v>8.09375</v>
      </c>
      <c r="L198" s="9"/>
      <c r="M198" s="145">
        <v>6.40625</v>
      </c>
      <c r="N198" s="147">
        <v>10</v>
      </c>
      <c r="O198" s="142">
        <v>6</v>
      </c>
      <c r="P198" s="157" t="s">
        <v>96</v>
      </c>
      <c r="Q198" s="149" t="s">
        <v>46</v>
      </c>
      <c r="R198" s="153">
        <v>10</v>
      </c>
      <c r="S198" s="154">
        <v>420</v>
      </c>
      <c r="T198" s="154"/>
      <c r="U198" s="142">
        <v>10</v>
      </c>
      <c r="V198" s="144">
        <v>0</v>
      </c>
      <c r="W198" s="141">
        <v>-6.40625</v>
      </c>
      <c r="X198" s="80" t="str">
        <f t="shared" si="14"/>
        <v>6+10</v>
      </c>
      <c r="Y198" s="81">
        <f>IF(AND(G198&gt;0,G198&lt;1),2*G198,MATCH(A198,{-40000,-0.4999999999,0.5,40000},1)-1)</f>
        <v>0</v>
      </c>
      <c r="Z198" s="76">
        <f>IF(AND(H198&gt;0,H198&lt;1),2*H198,MATCH(K198,{-40000,-0.4999999999,0.5,40000},1)-1)</f>
        <v>2</v>
      </c>
      <c r="AA198" s="80" t="str">
        <f t="shared" si="15"/>
        <v>6+10</v>
      </c>
      <c r="AB198" s="81">
        <f>IF(AND(S198&gt;0,S198&lt;1),2*S198,MATCH(M198,{-40000,-0.4999999999,0.5,40000},1)-1)</f>
        <v>2</v>
      </c>
      <c r="AC198" s="76">
        <f>IF(AND(T198&gt;0,T198&lt;1),2*T198,MATCH(W198,{-40000,-0.4999999999,0.5,40000},1)-1)</f>
        <v>0</v>
      </c>
    </row>
    <row r="199" spans="1:29" ht="16.5" customHeight="1">
      <c r="A199" s="145">
        <v>-8.46875</v>
      </c>
      <c r="B199" s="147">
        <v>0</v>
      </c>
      <c r="C199" s="142">
        <v>7</v>
      </c>
      <c r="D199" s="157" t="s">
        <v>123</v>
      </c>
      <c r="E199" s="149" t="s">
        <v>46</v>
      </c>
      <c r="F199" s="153">
        <v>10</v>
      </c>
      <c r="G199" s="154">
        <v>130</v>
      </c>
      <c r="H199" s="154"/>
      <c r="I199" s="143">
        <v>1</v>
      </c>
      <c r="J199" s="144">
        <v>10</v>
      </c>
      <c r="K199" s="148">
        <v>8.46875</v>
      </c>
      <c r="L199" s="9"/>
      <c r="M199" s="145">
        <v>0.9375</v>
      </c>
      <c r="N199" s="147">
        <v>7</v>
      </c>
      <c r="O199" s="142">
        <v>7</v>
      </c>
      <c r="P199" s="157" t="s">
        <v>108</v>
      </c>
      <c r="Q199" s="149" t="s">
        <v>54</v>
      </c>
      <c r="R199" s="153">
        <v>9</v>
      </c>
      <c r="S199" s="154">
        <v>200</v>
      </c>
      <c r="T199" s="154"/>
      <c r="U199" s="142">
        <v>1</v>
      </c>
      <c r="V199" s="144">
        <v>3</v>
      </c>
      <c r="W199" s="141">
        <v>-0.9375</v>
      </c>
      <c r="X199" s="82" t="str">
        <f t="shared" si="14"/>
        <v>7+1</v>
      </c>
      <c r="Y199" s="83">
        <f>IF(AND(G199&gt;0,G199&lt;1),2*G199,MATCH(A199,{-40000,-0.4999999999,0.5,40000},1)-1)</f>
        <v>0</v>
      </c>
      <c r="Z199" s="77">
        <f>IF(AND(H199&gt;0,H199&lt;1),2*H199,MATCH(K199,{-40000,-0.4999999999,0.5,40000},1)-1)</f>
        <v>2</v>
      </c>
      <c r="AA199" s="82" t="str">
        <f t="shared" si="15"/>
        <v>7+1</v>
      </c>
      <c r="AB199" s="83">
        <f>IF(AND(S199&gt;0,S199&lt;1),2*S199,MATCH(M199,{-40000,-0.4999999999,0.5,40000},1)-1)</f>
        <v>2</v>
      </c>
      <c r="AC199" s="77">
        <f>IF(AND(T199&gt;0,T199&lt;1),2*T199,MATCH(W199,{-40000,-0.4999999999,0.5,40000},1)-1)</f>
        <v>0</v>
      </c>
    </row>
    <row r="200" spans="1:23" s="49" customFormat="1" ht="9.75" customHeight="1">
      <c r="A200" s="92"/>
      <c r="B200" s="93"/>
      <c r="C200" s="94"/>
      <c r="D200" s="95"/>
      <c r="E200" s="96"/>
      <c r="F200" s="97"/>
      <c r="G200" s="98"/>
      <c r="H200" s="98"/>
      <c r="I200" s="94"/>
      <c r="J200" s="93"/>
      <c r="K200" s="92"/>
      <c r="L200" s="9"/>
      <c r="M200" s="92"/>
      <c r="N200" s="93"/>
      <c r="O200" s="94"/>
      <c r="P200" s="95"/>
      <c r="Q200" s="96"/>
      <c r="R200" s="97"/>
      <c r="S200" s="98"/>
      <c r="T200" s="98"/>
      <c r="U200" s="94"/>
      <c r="V200" s="93"/>
      <c r="W200" s="92"/>
    </row>
    <row r="201" spans="1:23" s="49" customFormat="1" ht="15">
      <c r="A201" s="2"/>
      <c r="B201" s="3" t="s">
        <v>2</v>
      </c>
      <c r="C201" s="4"/>
      <c r="D201" s="3"/>
      <c r="E201" s="5" t="s">
        <v>57</v>
      </c>
      <c r="F201" s="1"/>
      <c r="G201" s="6" t="s">
        <v>4</v>
      </c>
      <c r="H201" s="6"/>
      <c r="I201" s="7" t="s">
        <v>5</v>
      </c>
      <c r="J201" s="7"/>
      <c r="K201" s="8"/>
      <c r="L201" s="9">
        <v>150</v>
      </c>
      <c r="M201" s="2"/>
      <c r="N201" s="3" t="s">
        <v>2</v>
      </c>
      <c r="O201" s="4"/>
      <c r="P201" s="3"/>
      <c r="Q201" s="5" t="s">
        <v>58</v>
      </c>
      <c r="R201" s="1"/>
      <c r="S201" s="6" t="s">
        <v>4</v>
      </c>
      <c r="T201" s="6"/>
      <c r="U201" s="7" t="s">
        <v>0</v>
      </c>
      <c r="V201" s="7"/>
      <c r="W201" s="8"/>
    </row>
    <row r="202" spans="1:23" s="49" customFormat="1" ht="12.75">
      <c r="A202" s="11"/>
      <c r="B202" s="11"/>
      <c r="C202" s="12"/>
      <c r="D202" s="13"/>
      <c r="E202" s="13"/>
      <c r="F202" s="13"/>
      <c r="G202" s="14" t="s">
        <v>7</v>
      </c>
      <c r="H202" s="14"/>
      <c r="I202" s="7" t="s">
        <v>8</v>
      </c>
      <c r="J202" s="7"/>
      <c r="K202" s="8"/>
      <c r="L202" s="9">
        <v>150</v>
      </c>
      <c r="M202" s="11"/>
      <c r="N202" s="11"/>
      <c r="O202" s="12"/>
      <c r="P202" s="13"/>
      <c r="Q202" s="13"/>
      <c r="R202" s="13"/>
      <c r="S202" s="14" t="s">
        <v>7</v>
      </c>
      <c r="T202" s="14"/>
      <c r="U202" s="7" t="s">
        <v>9</v>
      </c>
      <c r="V202" s="7"/>
      <c r="W202" s="8"/>
    </row>
    <row r="203" spans="1:23" s="49" customFormat="1" ht="4.5" customHeight="1">
      <c r="A203" s="99"/>
      <c r="B203" s="100"/>
      <c r="C203" s="101"/>
      <c r="D203" s="102"/>
      <c r="E203" s="103"/>
      <c r="F203" s="104"/>
      <c r="G203" s="105"/>
      <c r="H203" s="105"/>
      <c r="I203" s="101"/>
      <c r="J203" s="100"/>
      <c r="K203" s="106"/>
      <c r="L203" s="107"/>
      <c r="M203" s="99"/>
      <c r="N203" s="100"/>
      <c r="O203" s="101"/>
      <c r="P203" s="102"/>
      <c r="Q203" s="103"/>
      <c r="R203" s="104"/>
      <c r="S203" s="105"/>
      <c r="T203" s="105"/>
      <c r="U203" s="101"/>
      <c r="V203" s="100"/>
      <c r="W203" s="106"/>
    </row>
    <row r="204" spans="1:23" s="49" customFormat="1" ht="12.75" customHeight="1">
      <c r="A204" s="108"/>
      <c r="B204" s="109"/>
      <c r="C204" s="110"/>
      <c r="D204" s="111"/>
      <c r="E204" s="112" t="s">
        <v>48</v>
      </c>
      <c r="F204" s="169" t="s">
        <v>337</v>
      </c>
      <c r="G204" s="53"/>
      <c r="H204" s="114"/>
      <c r="I204" s="62"/>
      <c r="J204" s="63"/>
      <c r="K204" s="64"/>
      <c r="L204" s="115"/>
      <c r="M204" s="108"/>
      <c r="N204" s="109"/>
      <c r="O204" s="110"/>
      <c r="P204" s="111"/>
      <c r="Q204" s="112" t="s">
        <v>48</v>
      </c>
      <c r="R204" s="113" t="s">
        <v>134</v>
      </c>
      <c r="S204" s="53"/>
      <c r="T204" s="114"/>
      <c r="U204" s="62"/>
      <c r="V204" s="63"/>
      <c r="W204" s="64"/>
    </row>
    <row r="205" spans="1:23" s="49" customFormat="1" ht="12.75" customHeight="1">
      <c r="A205" s="108"/>
      <c r="B205" s="109"/>
      <c r="C205" s="110"/>
      <c r="D205" s="111"/>
      <c r="E205" s="116" t="s">
        <v>49</v>
      </c>
      <c r="F205" s="113" t="s">
        <v>338</v>
      </c>
      <c r="G205" s="117"/>
      <c r="H205" s="114"/>
      <c r="I205" s="65"/>
      <c r="J205" s="66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13.1</v>
      </c>
      <c r="K205" s="67"/>
      <c r="L205" s="115"/>
      <c r="M205" s="108"/>
      <c r="N205" s="109"/>
      <c r="O205" s="110"/>
      <c r="P205" s="111"/>
      <c r="Q205" s="116" t="s">
        <v>49</v>
      </c>
      <c r="R205" s="113" t="s">
        <v>349</v>
      </c>
      <c r="S205" s="117"/>
      <c r="T205" s="114"/>
      <c r="U205" s="65"/>
      <c r="V205" s="66">
        <f>IF(R204&amp;R205&amp;R206&amp;R207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7.1</v>
      </c>
      <c r="W205" s="67"/>
    </row>
    <row r="206" spans="1:23" s="49" customFormat="1" ht="12.75" customHeight="1">
      <c r="A206" s="108"/>
      <c r="B206" s="109"/>
      <c r="C206" s="110"/>
      <c r="D206" s="111"/>
      <c r="E206" s="116" t="s">
        <v>50</v>
      </c>
      <c r="F206" s="113" t="s">
        <v>339</v>
      </c>
      <c r="G206" s="53"/>
      <c r="H206" s="114"/>
      <c r="I206" s="68">
        <f>IF(J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5.1</v>
      </c>
      <c r="J206" s="66" t="str">
        <f>IF(J205="","","+")</f>
        <v>+</v>
      </c>
      <c r="K206" s="69">
        <f>IF(J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5.1</v>
      </c>
      <c r="L206" s="115"/>
      <c r="M206" s="108"/>
      <c r="N206" s="109"/>
      <c r="O206" s="110"/>
      <c r="P206" s="111"/>
      <c r="Q206" s="116" t="s">
        <v>50</v>
      </c>
      <c r="R206" s="113" t="s">
        <v>350</v>
      </c>
      <c r="S206" s="53"/>
      <c r="T206" s="114"/>
      <c r="U206" s="68">
        <f>IF(V205="","",(LEN(N208&amp;N209&amp;N210&amp;N211)-LEN(SUBSTITUTE(N208&amp;N209&amp;N210&amp;N211,"Т","")))*4+(LEN(N208&amp;N209&amp;N210&amp;N211)-LEN(SUBSTITUTE(N208&amp;N209&amp;N210&amp;N211,"К","")))*3+(LEN(N208&amp;N209&amp;N210&amp;N211)-LEN(SUBSTITUTE(N208&amp;N209&amp;N210&amp;N211,"Д","")))*2+(LEN(N208&amp;N209&amp;N210&amp;N211)-LEN(SUBSTITUTE(N208&amp;N209&amp;N210&amp;N211,"В","")))+0.1)</f>
        <v>15.1</v>
      </c>
      <c r="V206" s="66" t="str">
        <f>IF(V205="","","+")</f>
        <v>+</v>
      </c>
      <c r="W206" s="69">
        <f>IF(V205="","",(LEN(T208&amp;T209&amp;T210&amp;T211)-LEN(SUBSTITUTE(T208&amp;T209&amp;T210&amp;T211,"Т","")))*4+(LEN(T208&amp;T209&amp;T210&amp;T211)-LEN(SUBSTITUTE(T208&amp;T209&amp;T210&amp;T211,"К","")))*3+(LEN(T208&amp;T209&amp;T210&amp;T211)-LEN(SUBSTITUTE(T208&amp;T209&amp;T210&amp;T211,"Д","")))*2+(LEN(T208&amp;T209&amp;T210&amp;T211)-LEN(SUBSTITUTE(T208&amp;T209&amp;T210&amp;T211,"В","")))+0.1)</f>
        <v>9.1</v>
      </c>
    </row>
    <row r="207" spans="1:23" s="49" customFormat="1" ht="12.75" customHeight="1">
      <c r="A207" s="108"/>
      <c r="B207" s="109"/>
      <c r="C207" s="110"/>
      <c r="D207" s="111"/>
      <c r="E207" s="112" t="s">
        <v>51</v>
      </c>
      <c r="F207" s="113" t="s">
        <v>154</v>
      </c>
      <c r="G207" s="53"/>
      <c r="H207" s="114"/>
      <c r="I207" s="65"/>
      <c r="J207" s="66">
        <f>IF(J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17.1</v>
      </c>
      <c r="K207" s="67"/>
      <c r="L207" s="115"/>
      <c r="M207" s="108"/>
      <c r="N207" s="109"/>
      <c r="O207" s="110"/>
      <c r="P207" s="111"/>
      <c r="Q207" s="112" t="s">
        <v>51</v>
      </c>
      <c r="R207" s="113" t="s">
        <v>351</v>
      </c>
      <c r="S207" s="53"/>
      <c r="T207" s="114"/>
      <c r="U207" s="65"/>
      <c r="V207" s="66">
        <f>IF(V205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9.1</v>
      </c>
      <c r="W207" s="67"/>
    </row>
    <row r="208" spans="1:23" s="49" customFormat="1" ht="12.75" customHeight="1">
      <c r="A208" s="118" t="s">
        <v>48</v>
      </c>
      <c r="B208" s="119" t="s">
        <v>345</v>
      </c>
      <c r="C208" s="110"/>
      <c r="D208" s="111"/>
      <c r="E208" s="120"/>
      <c r="F208" s="53"/>
      <c r="G208" s="112" t="s">
        <v>48</v>
      </c>
      <c r="H208" s="121" t="s">
        <v>340</v>
      </c>
      <c r="I208" s="53"/>
      <c r="J208" s="117"/>
      <c r="K208" s="54"/>
      <c r="L208" s="115"/>
      <c r="M208" s="118" t="s">
        <v>48</v>
      </c>
      <c r="N208" s="119" t="s">
        <v>358</v>
      </c>
      <c r="O208" s="110"/>
      <c r="P208" s="111"/>
      <c r="Q208" s="120"/>
      <c r="R208" s="53"/>
      <c r="S208" s="112" t="s">
        <v>48</v>
      </c>
      <c r="T208" s="121" t="s">
        <v>352</v>
      </c>
      <c r="U208" s="53"/>
      <c r="V208" s="117"/>
      <c r="W208" s="54"/>
    </row>
    <row r="209" spans="1:23" s="49" customFormat="1" ht="12.75" customHeight="1">
      <c r="A209" s="122" t="s">
        <v>49</v>
      </c>
      <c r="B209" s="119" t="s">
        <v>346</v>
      </c>
      <c r="C209" s="123"/>
      <c r="D209" s="111"/>
      <c r="E209" s="120"/>
      <c r="F209" s="124"/>
      <c r="G209" s="116" t="s">
        <v>49</v>
      </c>
      <c r="H209" s="121" t="s">
        <v>341</v>
      </c>
      <c r="I209" s="53"/>
      <c r="J209" s="117"/>
      <c r="K209" s="54"/>
      <c r="L209" s="115"/>
      <c r="M209" s="122" t="s">
        <v>49</v>
      </c>
      <c r="N209" s="119" t="s">
        <v>359</v>
      </c>
      <c r="O209" s="123"/>
      <c r="P209" s="111"/>
      <c r="Q209" s="120"/>
      <c r="R209" s="124"/>
      <c r="S209" s="116" t="s">
        <v>49</v>
      </c>
      <c r="T209" s="121" t="s">
        <v>202</v>
      </c>
      <c r="U209" s="53"/>
      <c r="V209" s="117"/>
      <c r="W209" s="54"/>
    </row>
    <row r="210" spans="1:23" s="49" customFormat="1" ht="12.75" customHeight="1">
      <c r="A210" s="122" t="s">
        <v>50</v>
      </c>
      <c r="B210" s="119" t="s">
        <v>347</v>
      </c>
      <c r="C210" s="110"/>
      <c r="D210" s="111"/>
      <c r="E210" s="120"/>
      <c r="F210" s="124"/>
      <c r="G210" s="116" t="s">
        <v>50</v>
      </c>
      <c r="H210" s="121" t="s">
        <v>342</v>
      </c>
      <c r="I210" s="53"/>
      <c r="J210" s="53"/>
      <c r="K210" s="54"/>
      <c r="L210" s="115"/>
      <c r="M210" s="122" t="s">
        <v>50</v>
      </c>
      <c r="N210" s="119" t="s">
        <v>360</v>
      </c>
      <c r="O210" s="110"/>
      <c r="P210" s="111"/>
      <c r="Q210" s="120"/>
      <c r="R210" s="124"/>
      <c r="S210" s="116" t="s">
        <v>50</v>
      </c>
      <c r="T210" s="121" t="s">
        <v>208</v>
      </c>
      <c r="U210" s="53"/>
      <c r="V210" s="53"/>
      <c r="W210" s="54"/>
    </row>
    <row r="211" spans="1:23" s="49" customFormat="1" ht="12.75" customHeight="1">
      <c r="A211" s="118" t="s">
        <v>51</v>
      </c>
      <c r="B211" s="168" t="s">
        <v>348</v>
      </c>
      <c r="C211" s="123"/>
      <c r="D211" s="111"/>
      <c r="E211" s="120"/>
      <c r="F211" s="53"/>
      <c r="G211" s="112" t="s">
        <v>51</v>
      </c>
      <c r="H211" s="121" t="s">
        <v>224</v>
      </c>
      <c r="I211" s="53"/>
      <c r="J211" s="55" t="s">
        <v>55</v>
      </c>
      <c r="K211" s="54"/>
      <c r="L211" s="115"/>
      <c r="M211" s="118" t="s">
        <v>51</v>
      </c>
      <c r="N211" s="119" t="s">
        <v>361</v>
      </c>
      <c r="O211" s="123"/>
      <c r="P211" s="111"/>
      <c r="Q211" s="120"/>
      <c r="R211" s="53"/>
      <c r="S211" s="112" t="s">
        <v>51</v>
      </c>
      <c r="T211" s="167" t="s">
        <v>353</v>
      </c>
      <c r="U211" s="53"/>
      <c r="V211" s="55" t="s">
        <v>55</v>
      </c>
      <c r="W211" s="54"/>
    </row>
    <row r="212" spans="1:23" s="49" customFormat="1" ht="12.75" customHeight="1">
      <c r="A212" s="125"/>
      <c r="B212" s="123"/>
      <c r="C212" s="123"/>
      <c r="D212" s="111"/>
      <c r="E212" s="112" t="s">
        <v>48</v>
      </c>
      <c r="F212" s="113" t="s">
        <v>343</v>
      </c>
      <c r="G212" s="53"/>
      <c r="H212" s="126"/>
      <c r="I212" s="56" t="s">
        <v>52</v>
      </c>
      <c r="J212" s="150" t="s">
        <v>442</v>
      </c>
      <c r="K212" s="54"/>
      <c r="L212" s="115"/>
      <c r="M212" s="125"/>
      <c r="N212" s="123"/>
      <c r="O212" s="123"/>
      <c r="P212" s="111"/>
      <c r="Q212" s="112" t="s">
        <v>48</v>
      </c>
      <c r="R212" s="113" t="s">
        <v>354</v>
      </c>
      <c r="S212" s="53"/>
      <c r="T212" s="126"/>
      <c r="U212" s="56" t="s">
        <v>52</v>
      </c>
      <c r="V212" s="150" t="s">
        <v>445</v>
      </c>
      <c r="W212" s="54"/>
    </row>
    <row r="213" spans="1:23" s="49" customFormat="1" ht="12.75" customHeight="1">
      <c r="A213" s="108"/>
      <c r="B213" s="57" t="s">
        <v>56</v>
      </c>
      <c r="C213" s="110"/>
      <c r="D213" s="111"/>
      <c r="E213" s="116" t="s">
        <v>49</v>
      </c>
      <c r="F213" s="169" t="s">
        <v>31</v>
      </c>
      <c r="G213" s="53"/>
      <c r="H213" s="114"/>
      <c r="I213" s="56" t="s">
        <v>46</v>
      </c>
      <c r="J213" s="151" t="s">
        <v>442</v>
      </c>
      <c r="K213" s="54"/>
      <c r="L213" s="115"/>
      <c r="M213" s="108"/>
      <c r="N213" s="57" t="s">
        <v>56</v>
      </c>
      <c r="O213" s="110"/>
      <c r="P213" s="111"/>
      <c r="Q213" s="116" t="s">
        <v>49</v>
      </c>
      <c r="R213" s="113" t="s">
        <v>355</v>
      </c>
      <c r="S213" s="53"/>
      <c r="T213" s="114"/>
      <c r="U213" s="56" t="s">
        <v>46</v>
      </c>
      <c r="V213" s="151" t="s">
        <v>447</v>
      </c>
      <c r="W213" s="54"/>
    </row>
    <row r="214" spans="1:23" s="49" customFormat="1" ht="12.75" customHeight="1">
      <c r="A214" s="108"/>
      <c r="B214" s="57" t="s">
        <v>444</v>
      </c>
      <c r="C214" s="110"/>
      <c r="D214" s="111"/>
      <c r="E214" s="116" t="s">
        <v>50</v>
      </c>
      <c r="F214" s="113" t="s">
        <v>230</v>
      </c>
      <c r="G214" s="117"/>
      <c r="H214" s="114"/>
      <c r="I214" s="56" t="s">
        <v>54</v>
      </c>
      <c r="J214" s="151" t="s">
        <v>443</v>
      </c>
      <c r="K214" s="54"/>
      <c r="L214" s="115"/>
      <c r="M214" s="108"/>
      <c r="N214" s="57" t="s">
        <v>448</v>
      </c>
      <c r="O214" s="110"/>
      <c r="P214" s="111"/>
      <c r="Q214" s="116" t="s">
        <v>50</v>
      </c>
      <c r="R214" s="113" t="s">
        <v>356</v>
      </c>
      <c r="S214" s="117"/>
      <c r="T214" s="114"/>
      <c r="U214" s="56" t="s">
        <v>54</v>
      </c>
      <c r="V214" s="151" t="s">
        <v>446</v>
      </c>
      <c r="W214" s="54"/>
    </row>
    <row r="215" spans="1:23" s="49" customFormat="1" ht="12.75" customHeight="1">
      <c r="A215" s="127"/>
      <c r="B215" s="58"/>
      <c r="C215" s="58"/>
      <c r="D215" s="111"/>
      <c r="E215" s="112" t="s">
        <v>51</v>
      </c>
      <c r="F215" s="119" t="s">
        <v>344</v>
      </c>
      <c r="G215" s="58"/>
      <c r="H215" s="58"/>
      <c r="I215" s="59" t="s">
        <v>53</v>
      </c>
      <c r="J215" s="151" t="s">
        <v>443</v>
      </c>
      <c r="K215" s="60"/>
      <c r="L215" s="128"/>
      <c r="M215" s="127"/>
      <c r="N215" s="58"/>
      <c r="O215" s="58"/>
      <c r="P215" s="111"/>
      <c r="Q215" s="112" t="s">
        <v>51</v>
      </c>
      <c r="R215" s="119" t="s">
        <v>357</v>
      </c>
      <c r="S215" s="58"/>
      <c r="T215" s="58"/>
      <c r="U215" s="59" t="s">
        <v>53</v>
      </c>
      <c r="V215" s="151" t="s">
        <v>446</v>
      </c>
      <c r="W215" s="60"/>
    </row>
    <row r="216" spans="1:23" ht="4.5" customHeight="1">
      <c r="A216" s="129"/>
      <c r="B216" s="130"/>
      <c r="C216" s="131"/>
      <c r="D216" s="132"/>
      <c r="E216" s="133"/>
      <c r="F216" s="134"/>
      <c r="G216" s="135"/>
      <c r="H216" s="135"/>
      <c r="I216" s="131"/>
      <c r="J216" s="130"/>
      <c r="K216" s="136"/>
      <c r="L216" s="137"/>
      <c r="M216" s="129"/>
      <c r="N216" s="130"/>
      <c r="O216" s="131"/>
      <c r="P216" s="132"/>
      <c r="Q216" s="133"/>
      <c r="R216" s="134"/>
      <c r="S216" s="135"/>
      <c r="T216" s="135"/>
      <c r="U216" s="131"/>
      <c r="V216" s="130"/>
      <c r="W216" s="136"/>
    </row>
    <row r="217" spans="1:29" ht="14.25" customHeight="1">
      <c r="A217" s="16"/>
      <c r="B217" s="16" t="s">
        <v>10</v>
      </c>
      <c r="C217" s="17"/>
      <c r="D217" s="18" t="s">
        <v>11</v>
      </c>
      <c r="E217" s="18" t="s">
        <v>12</v>
      </c>
      <c r="F217" s="18" t="s">
        <v>13</v>
      </c>
      <c r="G217" s="19" t="s">
        <v>14</v>
      </c>
      <c r="H217" s="20"/>
      <c r="I217" s="17" t="s">
        <v>15</v>
      </c>
      <c r="J217" s="18" t="s">
        <v>10</v>
      </c>
      <c r="K217" s="16" t="s">
        <v>16</v>
      </c>
      <c r="L217" s="9">
        <v>150</v>
      </c>
      <c r="M217" s="16"/>
      <c r="N217" s="16" t="s">
        <v>10</v>
      </c>
      <c r="O217" s="17"/>
      <c r="P217" s="18" t="s">
        <v>11</v>
      </c>
      <c r="Q217" s="18" t="s">
        <v>12</v>
      </c>
      <c r="R217" s="18" t="s">
        <v>13</v>
      </c>
      <c r="S217" s="19" t="s">
        <v>14</v>
      </c>
      <c r="T217" s="20"/>
      <c r="U217" s="17" t="s">
        <v>15</v>
      </c>
      <c r="V217" s="18" t="s">
        <v>10</v>
      </c>
      <c r="W217" s="138" t="s">
        <v>16</v>
      </c>
      <c r="X217" s="160" t="s">
        <v>60</v>
      </c>
      <c r="Y217" s="161"/>
      <c r="Z217" s="162"/>
      <c r="AA217" s="163" t="s">
        <v>61</v>
      </c>
      <c r="AB217" s="164"/>
      <c r="AC217" s="165"/>
    </row>
    <row r="218" spans="1:29" ht="14.25" customHeight="1">
      <c r="A218" s="21" t="s">
        <v>16</v>
      </c>
      <c r="B218" s="21" t="s">
        <v>17</v>
      </c>
      <c r="C218" s="22" t="s">
        <v>18</v>
      </c>
      <c r="D218" s="139" t="s">
        <v>19</v>
      </c>
      <c r="E218" s="139" t="s">
        <v>20</v>
      </c>
      <c r="F218" s="139"/>
      <c r="G218" s="23" t="s">
        <v>18</v>
      </c>
      <c r="H218" s="23" t="s">
        <v>15</v>
      </c>
      <c r="I218" s="22"/>
      <c r="J218" s="21" t="s">
        <v>17</v>
      </c>
      <c r="K218" s="21"/>
      <c r="L218" s="9">
        <v>150</v>
      </c>
      <c r="M218" s="21" t="s">
        <v>16</v>
      </c>
      <c r="N218" s="21" t="s">
        <v>17</v>
      </c>
      <c r="O218" s="22" t="s">
        <v>18</v>
      </c>
      <c r="P218" s="139" t="s">
        <v>19</v>
      </c>
      <c r="Q218" s="139" t="s">
        <v>20</v>
      </c>
      <c r="R218" s="139"/>
      <c r="S218" s="23" t="s">
        <v>18</v>
      </c>
      <c r="T218" s="23" t="s">
        <v>15</v>
      </c>
      <c r="U218" s="22"/>
      <c r="V218" s="21" t="s">
        <v>17</v>
      </c>
      <c r="W218" s="140"/>
      <c r="X218" s="84" t="s">
        <v>59</v>
      </c>
      <c r="Y218" s="166" t="s">
        <v>64</v>
      </c>
      <c r="Z218" s="162"/>
      <c r="AA218" s="84" t="s">
        <v>59</v>
      </c>
      <c r="AB218" s="164" t="s">
        <v>64</v>
      </c>
      <c r="AC218" s="165"/>
    </row>
    <row r="219" spans="1:29" ht="16.5" customHeight="1">
      <c r="A219" s="145">
        <v>5.5</v>
      </c>
      <c r="B219" s="147">
        <v>7</v>
      </c>
      <c r="C219" s="142">
        <v>4</v>
      </c>
      <c r="D219" s="157" t="s">
        <v>103</v>
      </c>
      <c r="E219" s="149" t="s">
        <v>46</v>
      </c>
      <c r="F219" s="153">
        <v>11</v>
      </c>
      <c r="G219" s="154">
        <v>450</v>
      </c>
      <c r="H219" s="154"/>
      <c r="I219" s="142">
        <v>8</v>
      </c>
      <c r="J219" s="144">
        <v>3</v>
      </c>
      <c r="K219" s="148">
        <v>-5.5</v>
      </c>
      <c r="L219" s="9"/>
      <c r="M219" s="145">
        <v>-0.09375</v>
      </c>
      <c r="N219" s="147">
        <v>4</v>
      </c>
      <c r="O219" s="142">
        <v>4</v>
      </c>
      <c r="P219" s="157" t="s">
        <v>126</v>
      </c>
      <c r="Q219" s="149" t="s">
        <v>53</v>
      </c>
      <c r="R219" s="153">
        <v>9</v>
      </c>
      <c r="S219" s="154"/>
      <c r="T219" s="154">
        <v>140</v>
      </c>
      <c r="U219" s="142">
        <v>8</v>
      </c>
      <c r="V219" s="144">
        <v>6</v>
      </c>
      <c r="W219" s="141">
        <v>0.09375</v>
      </c>
      <c r="X219" s="78" t="str">
        <f aca="true" t="shared" si="16" ref="X219:X224">C219&amp;"+"&amp;I219</f>
        <v>4+8</v>
      </c>
      <c r="Y219" s="79">
        <f>IF(AND(G219&gt;0,G219&lt;1),2*G219,MATCH(A219,{-40000,-0.4999999999,0.5,40000},1)-1)</f>
        <v>2</v>
      </c>
      <c r="Z219" s="75">
        <f>IF(AND(H219&gt;0,H219&lt;1),2*H219,MATCH(K219,{-40000,-0.4999999999,0.5,40000},1)-1)</f>
        <v>0</v>
      </c>
      <c r="AA219" s="78" t="str">
        <f aca="true" t="shared" si="17" ref="AA219:AA224">O219&amp;"+"&amp;U219</f>
        <v>4+8</v>
      </c>
      <c r="AB219" s="79">
        <f>IF(AND(S219&gt;0,S219&lt;1),2*S219,MATCH(M219,{-40000,-0.4999999999,0.5,40000},1)-1)</f>
        <v>1</v>
      </c>
      <c r="AC219" s="75">
        <f>IF(AND(T219&gt;0,T219&lt;1),2*T219,MATCH(W219,{-40000,-0.4999999999,0.5,40000},1)-1)</f>
        <v>1</v>
      </c>
    </row>
    <row r="220" spans="1:29" ht="16.5" customHeight="1">
      <c r="A220" s="145">
        <v>-5.5</v>
      </c>
      <c r="B220" s="147">
        <v>2</v>
      </c>
      <c r="C220" s="142">
        <v>1</v>
      </c>
      <c r="D220" s="157" t="s">
        <v>125</v>
      </c>
      <c r="E220" s="149" t="s">
        <v>46</v>
      </c>
      <c r="F220" s="153">
        <v>11</v>
      </c>
      <c r="G220" s="154"/>
      <c r="H220" s="154">
        <v>50</v>
      </c>
      <c r="I220" s="142">
        <v>10</v>
      </c>
      <c r="J220" s="144">
        <v>8</v>
      </c>
      <c r="K220" s="148">
        <v>5.5</v>
      </c>
      <c r="L220" s="9"/>
      <c r="M220" s="145">
        <v>-0.09375</v>
      </c>
      <c r="N220" s="147">
        <v>4</v>
      </c>
      <c r="O220" s="142">
        <v>1</v>
      </c>
      <c r="P220" s="157" t="s">
        <v>109</v>
      </c>
      <c r="Q220" s="149" t="s">
        <v>53</v>
      </c>
      <c r="R220" s="153">
        <v>9</v>
      </c>
      <c r="S220" s="154"/>
      <c r="T220" s="154">
        <v>140</v>
      </c>
      <c r="U220" s="142">
        <v>10</v>
      </c>
      <c r="V220" s="144">
        <v>6</v>
      </c>
      <c r="W220" s="141">
        <v>0.09375</v>
      </c>
      <c r="X220" s="80" t="str">
        <f t="shared" si="16"/>
        <v>1+10</v>
      </c>
      <c r="Y220" s="81">
        <f>IF(AND(G220&gt;0,G220&lt;1),2*G220,MATCH(A220,{-40000,-0.4999999999,0.5,40000},1)-1)</f>
        <v>0</v>
      </c>
      <c r="Z220" s="76">
        <f>IF(AND(H220&gt;0,H220&lt;1),2*H220,MATCH(K220,{-40000,-0.4999999999,0.5,40000},1)-1)</f>
        <v>2</v>
      </c>
      <c r="AA220" s="80" t="str">
        <f t="shared" si="17"/>
        <v>1+10</v>
      </c>
      <c r="AB220" s="81">
        <f>IF(AND(S220&gt;0,S220&lt;1),2*S220,MATCH(M220,{-40000,-0.4999999999,0.5,40000},1)-1)</f>
        <v>1</v>
      </c>
      <c r="AC220" s="76">
        <f>IF(AND(T220&gt;0,T220&lt;1),2*T220,MATCH(W220,{-40000,-0.4999999999,0.5,40000},1)-1)</f>
        <v>1</v>
      </c>
    </row>
    <row r="221" spans="1:29" ht="16.5" customHeight="1">
      <c r="A221" s="145">
        <v>5.5</v>
      </c>
      <c r="B221" s="147">
        <v>7</v>
      </c>
      <c r="C221" s="142">
        <v>5</v>
      </c>
      <c r="D221" s="155" t="s">
        <v>103</v>
      </c>
      <c r="E221" s="149" t="s">
        <v>46</v>
      </c>
      <c r="F221" s="153">
        <v>11</v>
      </c>
      <c r="G221" s="154">
        <v>450</v>
      </c>
      <c r="H221" s="154"/>
      <c r="I221" s="142">
        <v>11</v>
      </c>
      <c r="J221" s="144">
        <v>3</v>
      </c>
      <c r="K221" s="148">
        <v>-5.5</v>
      </c>
      <c r="L221" s="9"/>
      <c r="M221" s="145">
        <v>-0.09375</v>
      </c>
      <c r="N221" s="147">
        <v>4</v>
      </c>
      <c r="O221" s="142">
        <v>5</v>
      </c>
      <c r="P221" s="155" t="s">
        <v>109</v>
      </c>
      <c r="Q221" s="149" t="s">
        <v>53</v>
      </c>
      <c r="R221" s="153">
        <v>9</v>
      </c>
      <c r="S221" s="154"/>
      <c r="T221" s="154">
        <v>140</v>
      </c>
      <c r="U221" s="142">
        <v>11</v>
      </c>
      <c r="V221" s="144">
        <v>6</v>
      </c>
      <c r="W221" s="141">
        <v>0.09375</v>
      </c>
      <c r="X221" s="80" t="str">
        <f t="shared" si="16"/>
        <v>5+11</v>
      </c>
      <c r="Y221" s="81">
        <f>IF(AND(G221&gt;0,G221&lt;1),2*G221,MATCH(A221,{-40000,-0.4999999999,0.5,40000},1)-1)</f>
        <v>2</v>
      </c>
      <c r="Z221" s="76">
        <f>IF(AND(H221&gt;0,H221&lt;1),2*H221,MATCH(K221,{-40000,-0.4999999999,0.5,40000},1)-1)</f>
        <v>0</v>
      </c>
      <c r="AA221" s="80" t="str">
        <f t="shared" si="17"/>
        <v>5+11</v>
      </c>
      <c r="AB221" s="81">
        <f>IF(AND(S221&gt;0,S221&lt;1),2*S221,MATCH(M221,{-40000,-0.4999999999,0.5,40000},1)-1)</f>
        <v>1</v>
      </c>
      <c r="AC221" s="76">
        <f>IF(AND(T221&gt;0,T221&lt;1),2*T221,MATCH(W221,{-40000,-0.4999999999,0.5,40000},1)-1)</f>
        <v>1</v>
      </c>
    </row>
    <row r="222" spans="1:29" ht="16.5" customHeight="1">
      <c r="A222" s="145">
        <v>-5.5</v>
      </c>
      <c r="B222" s="147">
        <v>2</v>
      </c>
      <c r="C222" s="142">
        <v>12</v>
      </c>
      <c r="D222" s="157" t="s">
        <v>125</v>
      </c>
      <c r="E222" s="149" t="s">
        <v>46</v>
      </c>
      <c r="F222" s="153">
        <v>11</v>
      </c>
      <c r="G222" s="154"/>
      <c r="H222" s="154">
        <v>50</v>
      </c>
      <c r="I222" s="142">
        <v>7</v>
      </c>
      <c r="J222" s="144">
        <v>8</v>
      </c>
      <c r="K222" s="148">
        <v>5.5</v>
      </c>
      <c r="L222" s="9"/>
      <c r="M222" s="145">
        <v>0.90625</v>
      </c>
      <c r="N222" s="147">
        <v>8</v>
      </c>
      <c r="O222" s="142">
        <v>12</v>
      </c>
      <c r="P222" s="157" t="s">
        <v>99</v>
      </c>
      <c r="Q222" s="149" t="s">
        <v>46</v>
      </c>
      <c r="R222" s="153">
        <v>8</v>
      </c>
      <c r="S222" s="154"/>
      <c r="T222" s="154">
        <v>100</v>
      </c>
      <c r="U222" s="142">
        <v>7</v>
      </c>
      <c r="V222" s="144">
        <v>2</v>
      </c>
      <c r="W222" s="141">
        <v>-0.90625</v>
      </c>
      <c r="X222" s="80" t="str">
        <f t="shared" si="16"/>
        <v>12+7</v>
      </c>
      <c r="Y222" s="81">
        <f>IF(AND(G222&gt;0,G222&lt;1),2*G222,MATCH(A222,{-40000,-0.4999999999,0.5,40000},1)-1)</f>
        <v>0</v>
      </c>
      <c r="Z222" s="76">
        <f>IF(AND(H222&gt;0,H222&lt;1),2*H222,MATCH(K222,{-40000,-0.4999999999,0.5,40000},1)-1)</f>
        <v>2</v>
      </c>
      <c r="AA222" s="80" t="str">
        <f t="shared" si="17"/>
        <v>12+7</v>
      </c>
      <c r="AB222" s="81">
        <f>IF(AND(S222&gt;0,S222&lt;1),2*S222,MATCH(M222,{-40000,-0.4999999999,0.5,40000},1)-1)</f>
        <v>2</v>
      </c>
      <c r="AC222" s="76">
        <f>IF(AND(T222&gt;0,T222&lt;1),2*T222,MATCH(W222,{-40000,-0.4999999999,0.5,40000},1)-1)</f>
        <v>0</v>
      </c>
    </row>
    <row r="223" spans="1:29" ht="16.5" customHeight="1">
      <c r="A223" s="145">
        <v>5.5</v>
      </c>
      <c r="B223" s="147">
        <v>10</v>
      </c>
      <c r="C223" s="142">
        <v>9</v>
      </c>
      <c r="D223" s="156" t="s">
        <v>98</v>
      </c>
      <c r="E223" s="149" t="s">
        <v>52</v>
      </c>
      <c r="F223" s="153">
        <v>11</v>
      </c>
      <c r="G223" s="154">
        <v>460</v>
      </c>
      <c r="H223" s="154"/>
      <c r="I223" s="142">
        <v>3</v>
      </c>
      <c r="J223" s="144">
        <v>0</v>
      </c>
      <c r="K223" s="148">
        <v>-5.5</v>
      </c>
      <c r="L223" s="9"/>
      <c r="M223" s="145">
        <v>4.84375</v>
      </c>
      <c r="N223" s="147">
        <v>10</v>
      </c>
      <c r="O223" s="142">
        <v>9</v>
      </c>
      <c r="P223" s="157" t="s">
        <v>103</v>
      </c>
      <c r="Q223" s="149" t="s">
        <v>53</v>
      </c>
      <c r="R223" s="153">
        <v>9</v>
      </c>
      <c r="S223" s="154">
        <v>50</v>
      </c>
      <c r="T223" s="154"/>
      <c r="U223" s="142">
        <v>3</v>
      </c>
      <c r="V223" s="144">
        <v>0</v>
      </c>
      <c r="W223" s="141">
        <v>-4.84375</v>
      </c>
      <c r="X223" s="80" t="str">
        <f t="shared" si="16"/>
        <v>9+3</v>
      </c>
      <c r="Y223" s="81">
        <f>IF(AND(G223&gt;0,G223&lt;1),2*G223,MATCH(A223,{-40000,-0.4999999999,0.5,40000},1)-1)</f>
        <v>2</v>
      </c>
      <c r="Z223" s="76">
        <f>IF(AND(H223&gt;0,H223&lt;1),2*H223,MATCH(K223,{-40000,-0.4999999999,0.5,40000},1)-1)</f>
        <v>0</v>
      </c>
      <c r="AA223" s="80" t="str">
        <f t="shared" si="17"/>
        <v>9+3</v>
      </c>
      <c r="AB223" s="81">
        <f>IF(AND(S223&gt;0,S223&lt;1),2*S223,MATCH(M223,{-40000,-0.4999999999,0.5,40000},1)-1)</f>
        <v>2</v>
      </c>
      <c r="AC223" s="76">
        <f>IF(AND(T223&gt;0,T223&lt;1),2*T223,MATCH(W223,{-40000,-0.4999999999,0.5,40000},1)-1)</f>
        <v>0</v>
      </c>
    </row>
    <row r="224" spans="1:29" ht="16.5" customHeight="1">
      <c r="A224" s="145">
        <v>-5.5</v>
      </c>
      <c r="B224" s="147">
        <v>2</v>
      </c>
      <c r="C224" s="142">
        <v>2</v>
      </c>
      <c r="D224" s="157" t="s">
        <v>125</v>
      </c>
      <c r="E224" s="149" t="s">
        <v>46</v>
      </c>
      <c r="F224" s="153">
        <v>11</v>
      </c>
      <c r="G224" s="154"/>
      <c r="H224" s="154">
        <v>50</v>
      </c>
      <c r="I224" s="142">
        <v>6</v>
      </c>
      <c r="J224" s="144">
        <v>8</v>
      </c>
      <c r="K224" s="148">
        <v>5.5</v>
      </c>
      <c r="L224" s="9"/>
      <c r="M224" s="145">
        <v>-7.03125</v>
      </c>
      <c r="N224" s="147">
        <v>0</v>
      </c>
      <c r="O224" s="142">
        <v>2</v>
      </c>
      <c r="P224" s="157" t="s">
        <v>103</v>
      </c>
      <c r="Q224" s="149" t="s">
        <v>53</v>
      </c>
      <c r="R224" s="153">
        <v>10</v>
      </c>
      <c r="S224" s="154"/>
      <c r="T224" s="154">
        <v>420</v>
      </c>
      <c r="U224" s="142">
        <v>6</v>
      </c>
      <c r="V224" s="144">
        <v>10</v>
      </c>
      <c r="W224" s="141">
        <v>7.03125</v>
      </c>
      <c r="X224" s="82" t="str">
        <f t="shared" si="16"/>
        <v>2+6</v>
      </c>
      <c r="Y224" s="83">
        <f>IF(AND(G224&gt;0,G224&lt;1),2*G224,MATCH(A224,{-40000,-0.4999999999,0.5,40000},1)-1)</f>
        <v>0</v>
      </c>
      <c r="Z224" s="77">
        <f>IF(AND(H224&gt;0,H224&lt;1),2*H224,MATCH(K224,{-40000,-0.4999999999,0.5,40000},1)-1)</f>
        <v>2</v>
      </c>
      <c r="AA224" s="82" t="str">
        <f t="shared" si="17"/>
        <v>2+6</v>
      </c>
      <c r="AB224" s="83">
        <f>IF(AND(S224&gt;0,S224&lt;1),2*S224,MATCH(M224,{-40000,-0.4999999999,0.5,40000},1)-1)</f>
        <v>0</v>
      </c>
      <c r="AC224" s="77">
        <f>IF(AND(T224&gt;0,T224&lt;1),2*T224,MATCH(W224,{-40000,-0.4999999999,0.5,40000},1)-1)</f>
        <v>2</v>
      </c>
    </row>
    <row r="225" spans="1:23" s="49" customFormat="1" ht="30" customHeight="1">
      <c r="A225" s="10"/>
      <c r="B225" s="10"/>
      <c r="C225" s="25"/>
      <c r="D225" s="10"/>
      <c r="E225" s="10"/>
      <c r="F225" s="10"/>
      <c r="G225" s="10"/>
      <c r="H225" s="10"/>
      <c r="I225" s="25"/>
      <c r="J225" s="10"/>
      <c r="K225" s="8"/>
      <c r="L225" s="15"/>
      <c r="M225" s="10"/>
      <c r="N225" s="10"/>
      <c r="O225" s="25"/>
      <c r="P225" s="10"/>
      <c r="Q225" s="10"/>
      <c r="R225" s="10"/>
      <c r="S225" s="10"/>
      <c r="T225" s="10"/>
      <c r="U225" s="25"/>
      <c r="V225" s="10"/>
      <c r="W225" s="10"/>
    </row>
    <row r="226" spans="1:23" s="49" customFormat="1" ht="15">
      <c r="A226" s="2"/>
      <c r="B226" s="3" t="s">
        <v>2</v>
      </c>
      <c r="C226" s="4"/>
      <c r="D226" s="3"/>
      <c r="E226" s="5">
        <v>19</v>
      </c>
      <c r="F226" s="1"/>
      <c r="G226" s="6" t="s">
        <v>4</v>
      </c>
      <c r="H226" s="6"/>
      <c r="I226" s="7" t="s">
        <v>22</v>
      </c>
      <c r="J226" s="7"/>
      <c r="K226" s="8"/>
      <c r="L226" s="9">
        <v>150</v>
      </c>
      <c r="M226" s="2"/>
      <c r="N226" s="3" t="s">
        <v>2</v>
      </c>
      <c r="O226" s="4"/>
      <c r="P226" s="3"/>
      <c r="Q226" s="5">
        <v>20</v>
      </c>
      <c r="R226" s="1"/>
      <c r="S226" s="6" t="s">
        <v>4</v>
      </c>
      <c r="T226" s="6"/>
      <c r="U226" s="7" t="s">
        <v>1</v>
      </c>
      <c r="V226" s="7"/>
      <c r="W226" s="8"/>
    </row>
    <row r="227" spans="1:23" s="49" customFormat="1" ht="12.75">
      <c r="A227" s="11"/>
      <c r="B227" s="11"/>
      <c r="C227" s="12"/>
      <c r="D227" s="13"/>
      <c r="E227" s="13"/>
      <c r="F227" s="13"/>
      <c r="G227" s="14" t="s">
        <v>7</v>
      </c>
      <c r="H227" s="14"/>
      <c r="I227" s="7" t="s">
        <v>24</v>
      </c>
      <c r="J227" s="7"/>
      <c r="K227" s="8"/>
      <c r="L227" s="9">
        <v>150</v>
      </c>
      <c r="M227" s="11"/>
      <c r="N227" s="11"/>
      <c r="O227" s="12"/>
      <c r="P227" s="13"/>
      <c r="Q227" s="13"/>
      <c r="R227" s="13"/>
      <c r="S227" s="14" t="s">
        <v>7</v>
      </c>
      <c r="T227" s="14"/>
      <c r="U227" s="7" t="s">
        <v>25</v>
      </c>
      <c r="V227" s="7"/>
      <c r="W227" s="8"/>
    </row>
    <row r="228" spans="1:23" s="49" customFormat="1" ht="4.5" customHeight="1">
      <c r="A228" s="99"/>
      <c r="B228" s="100"/>
      <c r="C228" s="101"/>
      <c r="D228" s="102"/>
      <c r="E228" s="103"/>
      <c r="F228" s="104"/>
      <c r="G228" s="105"/>
      <c r="H228" s="105"/>
      <c r="I228" s="101"/>
      <c r="J228" s="100"/>
      <c r="K228" s="106"/>
      <c r="L228" s="107"/>
      <c r="M228" s="99"/>
      <c r="N228" s="100"/>
      <c r="O228" s="101"/>
      <c r="P228" s="102"/>
      <c r="Q228" s="103"/>
      <c r="R228" s="104"/>
      <c r="S228" s="105"/>
      <c r="T228" s="105"/>
      <c r="U228" s="101"/>
      <c r="V228" s="100"/>
      <c r="W228" s="106"/>
    </row>
    <row r="229" spans="1:23" s="49" customFormat="1" ht="12.75" customHeight="1">
      <c r="A229" s="108"/>
      <c r="B229" s="109"/>
      <c r="C229" s="110"/>
      <c r="D229" s="111"/>
      <c r="E229" s="112" t="s">
        <v>48</v>
      </c>
      <c r="F229" s="113" t="s">
        <v>362</v>
      </c>
      <c r="G229" s="53"/>
      <c r="H229" s="114"/>
      <c r="I229" s="62"/>
      <c r="J229" s="63"/>
      <c r="K229" s="64"/>
      <c r="L229" s="115"/>
      <c r="M229" s="108"/>
      <c r="N229" s="109"/>
      <c r="O229" s="110"/>
      <c r="P229" s="111"/>
      <c r="Q229" s="112" t="s">
        <v>48</v>
      </c>
      <c r="R229" s="169" t="s">
        <v>374</v>
      </c>
      <c r="S229" s="53"/>
      <c r="T229" s="114"/>
      <c r="U229" s="62"/>
      <c r="V229" s="63"/>
      <c r="W229" s="64"/>
    </row>
    <row r="230" spans="1:23" s="49" customFormat="1" ht="12.75" customHeight="1">
      <c r="A230" s="108"/>
      <c r="B230" s="109"/>
      <c r="C230" s="110"/>
      <c r="D230" s="111"/>
      <c r="E230" s="116" t="s">
        <v>49</v>
      </c>
      <c r="F230" s="169" t="s">
        <v>304</v>
      </c>
      <c r="G230" s="117"/>
      <c r="H230" s="114"/>
      <c r="I230" s="65"/>
      <c r="J230" s="66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13.1</v>
      </c>
      <c r="K230" s="67"/>
      <c r="L230" s="115"/>
      <c r="M230" s="108"/>
      <c r="N230" s="109"/>
      <c r="O230" s="110"/>
      <c r="P230" s="111"/>
      <c r="Q230" s="116" t="s">
        <v>49</v>
      </c>
      <c r="R230" s="113" t="s">
        <v>302</v>
      </c>
      <c r="S230" s="117"/>
      <c r="T230" s="114"/>
      <c r="U230" s="65"/>
      <c r="V230" s="66">
        <f>IF(R229&amp;R230&amp;R231&amp;R232="","",(LEN(R229&amp;R230&amp;R231&amp;R232)-LEN(SUBSTITUTE(R229&amp;R230&amp;R231&amp;R232,"Т","")))*4+(LEN(R229&amp;R230&amp;R231&amp;R232)-LEN(SUBSTITUTE(R229&amp;R230&amp;R231&amp;R232,"К","")))*3+(LEN(R229&amp;R230&amp;R231&amp;R232)-LEN(SUBSTITUTE(R229&amp;R230&amp;R231&amp;R232,"Д","")))*2+(LEN(R229&amp;R230&amp;R231&amp;R232)-LEN(SUBSTITUTE(R229&amp;R230&amp;R231&amp;R232,"В","")))+0.1)</f>
        <v>9.1</v>
      </c>
      <c r="W230" s="67"/>
    </row>
    <row r="231" spans="1:23" s="49" customFormat="1" ht="12.75" customHeight="1">
      <c r="A231" s="108"/>
      <c r="B231" s="109"/>
      <c r="C231" s="110"/>
      <c r="D231" s="111"/>
      <c r="E231" s="116" t="s">
        <v>50</v>
      </c>
      <c r="F231" s="113" t="s">
        <v>363</v>
      </c>
      <c r="G231" s="53"/>
      <c r="H231" s="114"/>
      <c r="I231" s="68">
        <f>IF(J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8.1</v>
      </c>
      <c r="J231" s="66" t="str">
        <f>IF(J230="","","+")</f>
        <v>+</v>
      </c>
      <c r="K231" s="69">
        <f>IF(J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8.1</v>
      </c>
      <c r="L231" s="115"/>
      <c r="M231" s="108"/>
      <c r="N231" s="109"/>
      <c r="O231" s="110"/>
      <c r="P231" s="111"/>
      <c r="Q231" s="116" t="s">
        <v>50</v>
      </c>
      <c r="R231" s="113" t="s">
        <v>375</v>
      </c>
      <c r="S231" s="53"/>
      <c r="T231" s="114"/>
      <c r="U231" s="68">
        <f>IF(V230="","",(LEN(N233&amp;N234&amp;N235&amp;N236)-LEN(SUBSTITUTE(N233&amp;N234&amp;N235&amp;N236,"Т","")))*4+(LEN(N233&amp;N234&amp;N235&amp;N236)-LEN(SUBSTITUTE(N233&amp;N234&amp;N235&amp;N236,"К","")))*3+(LEN(N233&amp;N234&amp;N235&amp;N236)-LEN(SUBSTITUTE(N233&amp;N234&amp;N235&amp;N236,"Д","")))*2+(LEN(N233&amp;N234&amp;N235&amp;N236)-LEN(SUBSTITUTE(N233&amp;N234&amp;N235&amp;N236,"В","")))+0.1)</f>
        <v>19.1</v>
      </c>
      <c r="V231" s="66" t="str">
        <f>IF(V230="","","+")</f>
        <v>+</v>
      </c>
      <c r="W231" s="69">
        <f>IF(V230="","",(LEN(T233&amp;T234&amp;T235&amp;T236)-LEN(SUBSTITUTE(T233&amp;T234&amp;T235&amp;T236,"Т","")))*4+(LEN(T233&amp;T234&amp;T235&amp;T236)-LEN(SUBSTITUTE(T233&amp;T234&amp;T235&amp;T236,"К","")))*3+(LEN(T233&amp;T234&amp;T235&amp;T236)-LEN(SUBSTITUTE(T233&amp;T234&amp;T235&amp;T236,"Д","")))*2+(LEN(T233&amp;T234&amp;T235&amp;T236)-LEN(SUBSTITUTE(T233&amp;T234&amp;T235&amp;T236,"В","")))+0.1)</f>
        <v>7.1</v>
      </c>
    </row>
    <row r="232" spans="1:23" s="49" customFormat="1" ht="12.75" customHeight="1">
      <c r="A232" s="108"/>
      <c r="B232" s="109"/>
      <c r="C232" s="110"/>
      <c r="D232" s="111"/>
      <c r="E232" s="112" t="s">
        <v>51</v>
      </c>
      <c r="F232" s="113" t="s">
        <v>364</v>
      </c>
      <c r="G232" s="53"/>
      <c r="H232" s="114"/>
      <c r="I232" s="65"/>
      <c r="J232" s="66">
        <f>IF(J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11.1</v>
      </c>
      <c r="K232" s="67"/>
      <c r="L232" s="115"/>
      <c r="M232" s="108"/>
      <c r="N232" s="109"/>
      <c r="O232" s="110"/>
      <c r="P232" s="111"/>
      <c r="Q232" s="112" t="s">
        <v>51</v>
      </c>
      <c r="R232" s="169" t="s">
        <v>376</v>
      </c>
      <c r="S232" s="53"/>
      <c r="T232" s="114"/>
      <c r="U232" s="65"/>
      <c r="V232" s="66">
        <f>IF(V230="","",(LEN(R237&amp;R238&amp;R239&amp;R240)-LEN(SUBSTITUTE(R237&amp;R238&amp;R239&amp;R240,"Т","")))*4+(LEN(R237&amp;R238&amp;R239&amp;R240)-LEN(SUBSTITUTE(R237&amp;R238&amp;R239&amp;R240,"К","")))*3+(LEN(R237&amp;R238&amp;R239&amp;R240)-LEN(SUBSTITUTE(R237&amp;R238&amp;R239&amp;R240,"Д","")))*2+(LEN(R237&amp;R238&amp;R239&amp;R240)-LEN(SUBSTITUTE(R237&amp;R238&amp;R239&amp;R240,"В","")))+0.1)</f>
        <v>5.1</v>
      </c>
      <c r="W232" s="67"/>
    </row>
    <row r="233" spans="1:23" s="49" customFormat="1" ht="12.75" customHeight="1">
      <c r="A233" s="118" t="s">
        <v>48</v>
      </c>
      <c r="B233" s="119" t="s">
        <v>370</v>
      </c>
      <c r="C233" s="110"/>
      <c r="D233" s="111"/>
      <c r="E233" s="120"/>
      <c r="F233" s="53"/>
      <c r="G233" s="112" t="s">
        <v>48</v>
      </c>
      <c r="H233" s="167" t="s">
        <v>31</v>
      </c>
      <c r="I233" s="53"/>
      <c r="J233" s="117"/>
      <c r="K233" s="54"/>
      <c r="L233" s="115"/>
      <c r="M233" s="118" t="s">
        <v>48</v>
      </c>
      <c r="N233" s="119" t="s">
        <v>383</v>
      </c>
      <c r="O233" s="110"/>
      <c r="P233" s="111"/>
      <c r="Q233" s="120"/>
      <c r="R233" s="53"/>
      <c r="S233" s="112" t="s">
        <v>48</v>
      </c>
      <c r="T233" s="121" t="s">
        <v>377</v>
      </c>
      <c r="U233" s="53"/>
      <c r="V233" s="117"/>
      <c r="W233" s="54"/>
    </row>
    <row r="234" spans="1:23" s="49" customFormat="1" ht="12.75" customHeight="1">
      <c r="A234" s="122" t="s">
        <v>49</v>
      </c>
      <c r="B234" s="119" t="s">
        <v>371</v>
      </c>
      <c r="C234" s="123"/>
      <c r="D234" s="111"/>
      <c r="E234" s="120"/>
      <c r="F234" s="124"/>
      <c r="G234" s="116" t="s">
        <v>49</v>
      </c>
      <c r="H234" s="121" t="s">
        <v>222</v>
      </c>
      <c r="I234" s="53"/>
      <c r="J234" s="117"/>
      <c r="K234" s="54"/>
      <c r="L234" s="115"/>
      <c r="M234" s="122" t="s">
        <v>49</v>
      </c>
      <c r="N234" s="119" t="s">
        <v>174</v>
      </c>
      <c r="O234" s="123"/>
      <c r="P234" s="111"/>
      <c r="Q234" s="120"/>
      <c r="R234" s="124"/>
      <c r="S234" s="116" t="s">
        <v>49</v>
      </c>
      <c r="T234" s="121" t="s">
        <v>378</v>
      </c>
      <c r="U234" s="53"/>
      <c r="V234" s="117"/>
      <c r="W234" s="54"/>
    </row>
    <row r="235" spans="1:23" s="49" customFormat="1" ht="12.75" customHeight="1">
      <c r="A235" s="122" t="s">
        <v>50</v>
      </c>
      <c r="B235" s="119" t="s">
        <v>372</v>
      </c>
      <c r="C235" s="110"/>
      <c r="D235" s="111"/>
      <c r="E235" s="120"/>
      <c r="F235" s="124"/>
      <c r="G235" s="116" t="s">
        <v>50</v>
      </c>
      <c r="H235" s="121" t="s">
        <v>365</v>
      </c>
      <c r="I235" s="53"/>
      <c r="J235" s="53"/>
      <c r="K235" s="54"/>
      <c r="L235" s="115"/>
      <c r="M235" s="122" t="s">
        <v>50</v>
      </c>
      <c r="N235" s="119" t="s">
        <v>384</v>
      </c>
      <c r="O235" s="110"/>
      <c r="P235" s="111"/>
      <c r="Q235" s="120"/>
      <c r="R235" s="124"/>
      <c r="S235" s="116" t="s">
        <v>50</v>
      </c>
      <c r="T235" s="121" t="s">
        <v>379</v>
      </c>
      <c r="U235" s="53"/>
      <c r="V235" s="53"/>
      <c r="W235" s="54"/>
    </row>
    <row r="236" spans="1:23" s="49" customFormat="1" ht="12.75" customHeight="1">
      <c r="A236" s="118" t="s">
        <v>51</v>
      </c>
      <c r="B236" s="119" t="s">
        <v>373</v>
      </c>
      <c r="C236" s="123"/>
      <c r="D236" s="111"/>
      <c r="E236" s="120"/>
      <c r="F236" s="53"/>
      <c r="G236" s="112" t="s">
        <v>51</v>
      </c>
      <c r="H236" s="121" t="s">
        <v>314</v>
      </c>
      <c r="I236" s="53"/>
      <c r="J236" s="55" t="s">
        <v>55</v>
      </c>
      <c r="K236" s="54"/>
      <c r="L236" s="115"/>
      <c r="M236" s="118" t="s">
        <v>51</v>
      </c>
      <c r="N236" s="119" t="s">
        <v>357</v>
      </c>
      <c r="O236" s="123"/>
      <c r="P236" s="111"/>
      <c r="Q236" s="120"/>
      <c r="R236" s="53"/>
      <c r="S236" s="112" t="s">
        <v>51</v>
      </c>
      <c r="T236" s="121" t="s">
        <v>380</v>
      </c>
      <c r="U236" s="53"/>
      <c r="V236" s="55" t="s">
        <v>55</v>
      </c>
      <c r="W236" s="54"/>
    </row>
    <row r="237" spans="1:23" s="49" customFormat="1" ht="12.75" customHeight="1">
      <c r="A237" s="125"/>
      <c r="B237" s="123"/>
      <c r="C237" s="123"/>
      <c r="D237" s="111"/>
      <c r="E237" s="112" t="s">
        <v>48</v>
      </c>
      <c r="F237" s="113" t="s">
        <v>366</v>
      </c>
      <c r="G237" s="53"/>
      <c r="H237" s="126"/>
      <c r="I237" s="56" t="s">
        <v>52</v>
      </c>
      <c r="J237" s="150" t="s">
        <v>449</v>
      </c>
      <c r="K237" s="54"/>
      <c r="L237" s="115"/>
      <c r="M237" s="125"/>
      <c r="N237" s="123"/>
      <c r="O237" s="123"/>
      <c r="P237" s="111"/>
      <c r="Q237" s="112" t="s">
        <v>48</v>
      </c>
      <c r="R237" s="113" t="s">
        <v>381</v>
      </c>
      <c r="S237" s="53"/>
      <c r="T237" s="126"/>
      <c r="U237" s="56" t="s">
        <v>52</v>
      </c>
      <c r="V237" s="150" t="s">
        <v>453</v>
      </c>
      <c r="W237" s="54"/>
    </row>
    <row r="238" spans="1:23" s="49" customFormat="1" ht="12.75" customHeight="1">
      <c r="A238" s="108"/>
      <c r="B238" s="57" t="s">
        <v>56</v>
      </c>
      <c r="C238" s="110"/>
      <c r="D238" s="111"/>
      <c r="E238" s="116" t="s">
        <v>49</v>
      </c>
      <c r="F238" s="113" t="s">
        <v>367</v>
      </c>
      <c r="G238" s="53"/>
      <c r="H238" s="114"/>
      <c r="I238" s="56" t="s">
        <v>46</v>
      </c>
      <c r="J238" s="151" t="s">
        <v>449</v>
      </c>
      <c r="K238" s="54"/>
      <c r="L238" s="115"/>
      <c r="M238" s="108"/>
      <c r="N238" s="57" t="s">
        <v>56</v>
      </c>
      <c r="O238" s="110"/>
      <c r="P238" s="111"/>
      <c r="Q238" s="116" t="s">
        <v>49</v>
      </c>
      <c r="R238" s="113" t="s">
        <v>372</v>
      </c>
      <c r="S238" s="53"/>
      <c r="T238" s="114"/>
      <c r="U238" s="56" t="s">
        <v>46</v>
      </c>
      <c r="V238" s="151" t="s">
        <v>453</v>
      </c>
      <c r="W238" s="54"/>
    </row>
    <row r="239" spans="1:23" s="49" customFormat="1" ht="12.75" customHeight="1">
      <c r="A239" s="108"/>
      <c r="B239" s="57" t="s">
        <v>452</v>
      </c>
      <c r="C239" s="110"/>
      <c r="D239" s="111"/>
      <c r="E239" s="116" t="s">
        <v>50</v>
      </c>
      <c r="F239" s="169" t="s">
        <v>368</v>
      </c>
      <c r="G239" s="117"/>
      <c r="H239" s="114"/>
      <c r="I239" s="56" t="s">
        <v>54</v>
      </c>
      <c r="J239" s="151" t="s">
        <v>450</v>
      </c>
      <c r="K239" s="54"/>
      <c r="L239" s="115"/>
      <c r="M239" s="108"/>
      <c r="N239" s="57" t="s">
        <v>456</v>
      </c>
      <c r="O239" s="110"/>
      <c r="P239" s="111"/>
      <c r="Q239" s="116" t="s">
        <v>50</v>
      </c>
      <c r="R239" s="113" t="s">
        <v>306</v>
      </c>
      <c r="S239" s="117"/>
      <c r="T239" s="114"/>
      <c r="U239" s="56" t="s">
        <v>54</v>
      </c>
      <c r="V239" s="151" t="s">
        <v>454</v>
      </c>
      <c r="W239" s="54"/>
    </row>
    <row r="240" spans="1:23" s="49" customFormat="1" ht="12.75" customHeight="1">
      <c r="A240" s="127"/>
      <c r="B240" s="58"/>
      <c r="C240" s="58"/>
      <c r="D240" s="111"/>
      <c r="E240" s="112" t="s">
        <v>51</v>
      </c>
      <c r="F240" s="119" t="s">
        <v>369</v>
      </c>
      <c r="G240" s="58"/>
      <c r="H240" s="58"/>
      <c r="I240" s="59" t="s">
        <v>53</v>
      </c>
      <c r="J240" s="151" t="s">
        <v>451</v>
      </c>
      <c r="K240" s="60"/>
      <c r="L240" s="128"/>
      <c r="M240" s="127"/>
      <c r="N240" s="58"/>
      <c r="O240" s="58"/>
      <c r="P240" s="111"/>
      <c r="Q240" s="112" t="s">
        <v>51</v>
      </c>
      <c r="R240" s="119" t="s">
        <v>382</v>
      </c>
      <c r="S240" s="58"/>
      <c r="T240" s="58"/>
      <c r="U240" s="59" t="s">
        <v>53</v>
      </c>
      <c r="V240" s="151" t="s">
        <v>455</v>
      </c>
      <c r="W240" s="60"/>
    </row>
    <row r="241" spans="1:23" ht="4.5" customHeight="1">
      <c r="A241" s="129"/>
      <c r="B241" s="130"/>
      <c r="C241" s="131"/>
      <c r="D241" s="132"/>
      <c r="E241" s="133"/>
      <c r="F241" s="134"/>
      <c r="G241" s="135"/>
      <c r="H241" s="135"/>
      <c r="I241" s="131"/>
      <c r="J241" s="130"/>
      <c r="K241" s="136"/>
      <c r="L241" s="137"/>
      <c r="M241" s="129"/>
      <c r="N241" s="130"/>
      <c r="O241" s="131"/>
      <c r="P241" s="132"/>
      <c r="Q241" s="133"/>
      <c r="R241" s="134"/>
      <c r="S241" s="135"/>
      <c r="T241" s="135"/>
      <c r="U241" s="131"/>
      <c r="V241" s="130"/>
      <c r="W241" s="136"/>
    </row>
    <row r="242" spans="1:29" ht="12.75" customHeight="1">
      <c r="A242" s="16"/>
      <c r="B242" s="16" t="s">
        <v>10</v>
      </c>
      <c r="C242" s="17"/>
      <c r="D242" s="18" t="s">
        <v>11</v>
      </c>
      <c r="E242" s="18" t="s">
        <v>12</v>
      </c>
      <c r="F242" s="18" t="s">
        <v>13</v>
      </c>
      <c r="G242" s="19" t="s">
        <v>14</v>
      </c>
      <c r="H242" s="20"/>
      <c r="I242" s="17" t="s">
        <v>15</v>
      </c>
      <c r="J242" s="18" t="s">
        <v>10</v>
      </c>
      <c r="K242" s="16" t="s">
        <v>16</v>
      </c>
      <c r="L242" s="9">
        <v>150</v>
      </c>
      <c r="M242" s="16"/>
      <c r="N242" s="16" t="s">
        <v>10</v>
      </c>
      <c r="O242" s="17"/>
      <c r="P242" s="18" t="s">
        <v>11</v>
      </c>
      <c r="Q242" s="18" t="s">
        <v>12</v>
      </c>
      <c r="R242" s="18" t="s">
        <v>13</v>
      </c>
      <c r="S242" s="19" t="s">
        <v>14</v>
      </c>
      <c r="T242" s="20"/>
      <c r="U242" s="17" t="s">
        <v>15</v>
      </c>
      <c r="V242" s="18" t="s">
        <v>10</v>
      </c>
      <c r="W242" s="138" t="s">
        <v>16</v>
      </c>
      <c r="X242" s="160" t="s">
        <v>60</v>
      </c>
      <c r="Y242" s="161"/>
      <c r="Z242" s="162"/>
      <c r="AA242" s="163" t="s">
        <v>61</v>
      </c>
      <c r="AB242" s="164"/>
      <c r="AC242" s="165"/>
    </row>
    <row r="243" spans="1:29" ht="12.75">
      <c r="A243" s="21" t="s">
        <v>16</v>
      </c>
      <c r="B243" s="21" t="s">
        <v>17</v>
      </c>
      <c r="C243" s="22" t="s">
        <v>18</v>
      </c>
      <c r="D243" s="139" t="s">
        <v>19</v>
      </c>
      <c r="E243" s="139" t="s">
        <v>20</v>
      </c>
      <c r="F243" s="139"/>
      <c r="G243" s="23" t="s">
        <v>18</v>
      </c>
      <c r="H243" s="23" t="s">
        <v>15</v>
      </c>
      <c r="I243" s="22"/>
      <c r="J243" s="21" t="s">
        <v>17</v>
      </c>
      <c r="K243" s="21"/>
      <c r="L243" s="9">
        <v>150</v>
      </c>
      <c r="M243" s="21" t="s">
        <v>16</v>
      </c>
      <c r="N243" s="21" t="s">
        <v>17</v>
      </c>
      <c r="O243" s="22" t="s">
        <v>18</v>
      </c>
      <c r="P243" s="139" t="s">
        <v>19</v>
      </c>
      <c r="Q243" s="139" t="s">
        <v>20</v>
      </c>
      <c r="R243" s="139"/>
      <c r="S243" s="23" t="s">
        <v>18</v>
      </c>
      <c r="T243" s="23" t="s">
        <v>15</v>
      </c>
      <c r="U243" s="22"/>
      <c r="V243" s="21" t="s">
        <v>17</v>
      </c>
      <c r="W243" s="140"/>
      <c r="X243" s="84" t="s">
        <v>59</v>
      </c>
      <c r="Y243" s="166" t="s">
        <v>64</v>
      </c>
      <c r="Z243" s="162"/>
      <c r="AA243" s="84" t="s">
        <v>59</v>
      </c>
      <c r="AB243" s="164" t="s">
        <v>64</v>
      </c>
      <c r="AC243" s="165"/>
    </row>
    <row r="244" spans="1:29" ht="16.5" customHeight="1">
      <c r="A244" s="145">
        <v>0.46875</v>
      </c>
      <c r="B244" s="147">
        <v>6</v>
      </c>
      <c r="C244" s="142">
        <v>9</v>
      </c>
      <c r="D244" s="155" t="s">
        <v>96</v>
      </c>
      <c r="E244" s="149" t="s">
        <v>46</v>
      </c>
      <c r="F244" s="153">
        <v>10</v>
      </c>
      <c r="G244" s="154">
        <v>420</v>
      </c>
      <c r="H244" s="154"/>
      <c r="I244" s="143">
        <v>1</v>
      </c>
      <c r="J244" s="144">
        <v>4</v>
      </c>
      <c r="K244" s="148">
        <v>-0.46875</v>
      </c>
      <c r="L244" s="9"/>
      <c r="M244" s="145">
        <v>-1.78125</v>
      </c>
      <c r="N244" s="147">
        <v>6</v>
      </c>
      <c r="O244" s="142">
        <v>9</v>
      </c>
      <c r="P244" s="155" t="s">
        <v>103</v>
      </c>
      <c r="Q244" s="149" t="s">
        <v>53</v>
      </c>
      <c r="R244" s="153">
        <v>10</v>
      </c>
      <c r="S244" s="154"/>
      <c r="T244" s="154">
        <v>620</v>
      </c>
      <c r="U244" s="143">
        <v>1</v>
      </c>
      <c r="V244" s="144">
        <v>4</v>
      </c>
      <c r="W244" s="141">
        <v>1.78125</v>
      </c>
      <c r="X244" s="78" t="str">
        <f aca="true" t="shared" si="18" ref="X244:X249">C244&amp;"+"&amp;I244</f>
        <v>9+1</v>
      </c>
      <c r="Y244" s="79">
        <f>IF(AND(G244&gt;0,G244&lt;1),2*G244,MATCH(A244,{-40000,-0.4999999999,0.5,40000},1)-1)</f>
        <v>1</v>
      </c>
      <c r="Z244" s="75">
        <f>IF(AND(H244&gt;0,H244&lt;1),2*H244,MATCH(K244,{-40000,-0.4999999999,0.5,40000},1)-1)</f>
        <v>1</v>
      </c>
      <c r="AA244" s="78" t="str">
        <f aca="true" t="shared" si="19" ref="AA244:AA249">O244&amp;"+"&amp;U244</f>
        <v>9+1</v>
      </c>
      <c r="AB244" s="79">
        <f>IF(AND(S244&gt;0,S244&lt;1),2*S244,MATCH(M244,{-40000,-0.4999999999,0.5,40000},1)-1)</f>
        <v>0</v>
      </c>
      <c r="AC244" s="75">
        <f>IF(AND(T244&gt;0,T244&lt;1),2*T244,MATCH(W244,{-40000,-0.4999999999,0.5,40000},1)-1)</f>
        <v>2</v>
      </c>
    </row>
    <row r="245" spans="1:29" ht="16.5" customHeight="1">
      <c r="A245" s="145">
        <v>0.46875</v>
      </c>
      <c r="B245" s="147">
        <v>6</v>
      </c>
      <c r="C245" s="142">
        <v>4</v>
      </c>
      <c r="D245" s="155" t="s">
        <v>96</v>
      </c>
      <c r="E245" s="149" t="s">
        <v>46</v>
      </c>
      <c r="F245" s="153">
        <v>10</v>
      </c>
      <c r="G245" s="154">
        <v>420</v>
      </c>
      <c r="H245" s="154"/>
      <c r="I245" s="143">
        <v>7</v>
      </c>
      <c r="J245" s="144">
        <v>4</v>
      </c>
      <c r="K245" s="148">
        <v>-0.46875</v>
      </c>
      <c r="L245" s="9"/>
      <c r="M245" s="145">
        <v>10.15625</v>
      </c>
      <c r="N245" s="147">
        <v>8</v>
      </c>
      <c r="O245" s="142">
        <v>4</v>
      </c>
      <c r="P245" s="155" t="s">
        <v>103</v>
      </c>
      <c r="Q245" s="149" t="s">
        <v>53</v>
      </c>
      <c r="R245" s="153">
        <v>9</v>
      </c>
      <c r="S245" s="154">
        <v>100</v>
      </c>
      <c r="T245" s="154"/>
      <c r="U245" s="143">
        <v>7</v>
      </c>
      <c r="V245" s="144">
        <v>2</v>
      </c>
      <c r="W245" s="141">
        <v>-10.15625</v>
      </c>
      <c r="X245" s="80" t="str">
        <f t="shared" si="18"/>
        <v>4+7</v>
      </c>
      <c r="Y245" s="81">
        <f>IF(AND(G245&gt;0,G245&lt;1),2*G245,MATCH(A245,{-40000,-0.4999999999,0.5,40000},1)-1)</f>
        <v>1</v>
      </c>
      <c r="Z245" s="76">
        <f>IF(AND(H245&gt;0,H245&lt;1),2*H245,MATCH(K245,{-40000,-0.4999999999,0.5,40000},1)-1)</f>
        <v>1</v>
      </c>
      <c r="AA245" s="80" t="str">
        <f t="shared" si="19"/>
        <v>4+7</v>
      </c>
      <c r="AB245" s="81">
        <f>IF(AND(S245&gt;0,S245&lt;1),2*S245,MATCH(M245,{-40000,-0.4999999999,0.5,40000},1)-1)</f>
        <v>2</v>
      </c>
      <c r="AC245" s="76">
        <f>IF(AND(T245&gt;0,T245&lt;1),2*T245,MATCH(W245,{-40000,-0.4999999999,0.5,40000},1)-1)</f>
        <v>0</v>
      </c>
    </row>
    <row r="246" spans="1:29" ht="16.5" customHeight="1">
      <c r="A246" s="145">
        <v>-10.6875</v>
      </c>
      <c r="B246" s="147">
        <v>0</v>
      </c>
      <c r="C246" s="142">
        <v>10</v>
      </c>
      <c r="D246" s="155" t="s">
        <v>109</v>
      </c>
      <c r="E246" s="149" t="s">
        <v>53</v>
      </c>
      <c r="F246" s="153">
        <v>9</v>
      </c>
      <c r="G246" s="154"/>
      <c r="H246" s="154">
        <v>140</v>
      </c>
      <c r="I246" s="143">
        <v>5</v>
      </c>
      <c r="J246" s="144">
        <v>10</v>
      </c>
      <c r="K246" s="148">
        <v>10.6875</v>
      </c>
      <c r="L246" s="9"/>
      <c r="M246" s="145">
        <v>-2.75</v>
      </c>
      <c r="N246" s="147">
        <v>2</v>
      </c>
      <c r="O246" s="142">
        <v>10</v>
      </c>
      <c r="P246" s="155" t="s">
        <v>103</v>
      </c>
      <c r="Q246" s="149" t="s">
        <v>53</v>
      </c>
      <c r="R246" s="153">
        <v>11</v>
      </c>
      <c r="S246" s="154"/>
      <c r="T246" s="154">
        <v>650</v>
      </c>
      <c r="U246" s="143">
        <v>5</v>
      </c>
      <c r="V246" s="144">
        <v>8</v>
      </c>
      <c r="W246" s="141">
        <v>2.75</v>
      </c>
      <c r="X246" s="80" t="str">
        <f t="shared" si="18"/>
        <v>10+5</v>
      </c>
      <c r="Y246" s="81">
        <f>IF(AND(G246&gt;0,G246&lt;1),2*G246,MATCH(A246,{-40000,-0.4999999999,0.5,40000},1)-1)</f>
        <v>0</v>
      </c>
      <c r="Z246" s="76">
        <f>IF(AND(H246&gt;0,H246&lt;1),2*H246,MATCH(K246,{-40000,-0.4999999999,0.5,40000},1)-1)</f>
        <v>2</v>
      </c>
      <c r="AA246" s="80" t="str">
        <f t="shared" si="19"/>
        <v>10+5</v>
      </c>
      <c r="AB246" s="81">
        <f>IF(AND(S246&gt;0,S246&lt;1),2*S246,MATCH(M246,{-40000,-0.4999999999,0.5,40000},1)-1)</f>
        <v>0</v>
      </c>
      <c r="AC246" s="76">
        <f>IF(AND(T246&gt;0,T246&lt;1),2*T246,MATCH(W246,{-40000,-0.4999999999,0.5,40000},1)-1)</f>
        <v>2</v>
      </c>
    </row>
    <row r="247" spans="1:29" ht="16.5" customHeight="1">
      <c r="A247" s="145">
        <v>0.46875</v>
      </c>
      <c r="B247" s="147">
        <v>6</v>
      </c>
      <c r="C247" s="142">
        <v>2</v>
      </c>
      <c r="D247" s="155" t="s">
        <v>96</v>
      </c>
      <c r="E247" s="149" t="s">
        <v>46</v>
      </c>
      <c r="F247" s="153">
        <v>10</v>
      </c>
      <c r="G247" s="154">
        <v>420</v>
      </c>
      <c r="H247" s="154"/>
      <c r="I247" s="143">
        <v>8</v>
      </c>
      <c r="J247" s="144">
        <v>4</v>
      </c>
      <c r="K247" s="148">
        <v>-0.46875</v>
      </c>
      <c r="L247" s="9"/>
      <c r="M247" s="145">
        <v>-2.75</v>
      </c>
      <c r="N247" s="147">
        <v>2</v>
      </c>
      <c r="O247" s="142">
        <v>2</v>
      </c>
      <c r="P247" s="155" t="s">
        <v>103</v>
      </c>
      <c r="Q247" s="149" t="s">
        <v>53</v>
      </c>
      <c r="R247" s="153">
        <v>11</v>
      </c>
      <c r="S247" s="154"/>
      <c r="T247" s="154">
        <v>650</v>
      </c>
      <c r="U247" s="143">
        <v>8</v>
      </c>
      <c r="V247" s="144">
        <v>8</v>
      </c>
      <c r="W247" s="141">
        <v>2.75</v>
      </c>
      <c r="X247" s="80" t="str">
        <f t="shared" si="18"/>
        <v>2+8</v>
      </c>
      <c r="Y247" s="81">
        <f>IF(AND(G247&gt;0,G247&lt;1),2*G247,MATCH(A247,{-40000,-0.4999999999,0.5,40000},1)-1)</f>
        <v>1</v>
      </c>
      <c r="Z247" s="76">
        <f>IF(AND(H247&gt;0,H247&lt;1),2*H247,MATCH(K247,{-40000,-0.4999999999,0.5,40000},1)-1)</f>
        <v>1</v>
      </c>
      <c r="AA247" s="80" t="str">
        <f t="shared" si="19"/>
        <v>2+8</v>
      </c>
      <c r="AB247" s="81">
        <f>IF(AND(S247&gt;0,S247&lt;1),2*S247,MATCH(M247,{-40000,-0.4999999999,0.5,40000},1)-1)</f>
        <v>0</v>
      </c>
      <c r="AC247" s="76">
        <f>IF(AND(T247&gt;0,T247&lt;1),2*T247,MATCH(W247,{-40000,-0.4999999999,0.5,40000},1)-1)</f>
        <v>2</v>
      </c>
    </row>
    <row r="248" spans="1:29" ht="16.5" customHeight="1">
      <c r="A248" s="145">
        <v>-0.5</v>
      </c>
      <c r="B248" s="147">
        <v>2</v>
      </c>
      <c r="C248" s="142">
        <v>11</v>
      </c>
      <c r="D248" s="152" t="s">
        <v>98</v>
      </c>
      <c r="E248" s="149" t="s">
        <v>52</v>
      </c>
      <c r="F248" s="153">
        <v>9</v>
      </c>
      <c r="G248" s="154">
        <v>400</v>
      </c>
      <c r="H248" s="154"/>
      <c r="I248" s="143">
        <v>6</v>
      </c>
      <c r="J248" s="144">
        <v>8</v>
      </c>
      <c r="K248" s="148">
        <v>0.5</v>
      </c>
      <c r="L248" s="9"/>
      <c r="M248" s="145">
        <v>11.03125</v>
      </c>
      <c r="N248" s="147">
        <v>10</v>
      </c>
      <c r="O248" s="142">
        <v>11</v>
      </c>
      <c r="P248" s="155" t="s">
        <v>103</v>
      </c>
      <c r="Q248" s="149" t="s">
        <v>53</v>
      </c>
      <c r="R248" s="153">
        <v>8</v>
      </c>
      <c r="S248" s="154">
        <v>200</v>
      </c>
      <c r="T248" s="154"/>
      <c r="U248" s="143">
        <v>6</v>
      </c>
      <c r="V248" s="144">
        <v>0</v>
      </c>
      <c r="W248" s="141">
        <v>-11.03125</v>
      </c>
      <c r="X248" s="80" t="str">
        <f t="shared" si="18"/>
        <v>11+6</v>
      </c>
      <c r="Y248" s="81">
        <f>IF(AND(G248&gt;0,G248&lt;1),2*G248,MATCH(A248,{-40000,-0.4999999999,0.5,40000},1)-1)</f>
        <v>0</v>
      </c>
      <c r="Z248" s="76">
        <f>IF(AND(H248&gt;0,H248&lt;1),2*H248,MATCH(K248,{-40000,-0.4999999999,0.5,40000},1)-1)</f>
        <v>2</v>
      </c>
      <c r="AA248" s="80" t="str">
        <f t="shared" si="19"/>
        <v>11+6</v>
      </c>
      <c r="AB248" s="81">
        <f>IF(AND(S248&gt;0,S248&lt;1),2*S248,MATCH(M248,{-40000,-0.4999999999,0.5,40000},1)-1)</f>
        <v>2</v>
      </c>
      <c r="AC248" s="76">
        <f>IF(AND(T248&gt;0,T248&lt;1),2*T248,MATCH(W248,{-40000,-0.4999999999,0.5,40000},1)-1)</f>
        <v>0</v>
      </c>
    </row>
    <row r="249" spans="1:29" ht="16.5" customHeight="1">
      <c r="A249" s="145">
        <v>1.46875</v>
      </c>
      <c r="B249" s="147">
        <v>10</v>
      </c>
      <c r="C249" s="142">
        <v>3</v>
      </c>
      <c r="D249" s="152" t="s">
        <v>98</v>
      </c>
      <c r="E249" s="149" t="s">
        <v>52</v>
      </c>
      <c r="F249" s="153">
        <v>11</v>
      </c>
      <c r="G249" s="154">
        <v>460</v>
      </c>
      <c r="H249" s="154"/>
      <c r="I249" s="143">
        <v>12</v>
      </c>
      <c r="J249" s="144">
        <v>0</v>
      </c>
      <c r="K249" s="148">
        <v>-1.46875</v>
      </c>
      <c r="L249" s="9"/>
      <c r="M249" s="145">
        <v>-2.75</v>
      </c>
      <c r="N249" s="147">
        <v>2</v>
      </c>
      <c r="O249" s="142">
        <v>3</v>
      </c>
      <c r="P249" s="155" t="s">
        <v>103</v>
      </c>
      <c r="Q249" s="149" t="s">
        <v>53</v>
      </c>
      <c r="R249" s="153">
        <v>11</v>
      </c>
      <c r="S249" s="154"/>
      <c r="T249" s="154">
        <v>650</v>
      </c>
      <c r="U249" s="143">
        <v>12</v>
      </c>
      <c r="V249" s="144">
        <v>8</v>
      </c>
      <c r="W249" s="141">
        <v>2.75</v>
      </c>
      <c r="X249" s="82" t="str">
        <f t="shared" si="18"/>
        <v>3+12</v>
      </c>
      <c r="Y249" s="83">
        <f>IF(AND(G249&gt;0,G249&lt;1),2*G249,MATCH(A249,{-40000,-0.4999999999,0.5,40000},1)-1)</f>
        <v>2</v>
      </c>
      <c r="Z249" s="77">
        <f>IF(AND(H249&gt;0,H249&lt;1),2*H249,MATCH(K249,{-40000,-0.4999999999,0.5,40000},1)-1)</f>
        <v>0</v>
      </c>
      <c r="AA249" s="82" t="str">
        <f t="shared" si="19"/>
        <v>3+12</v>
      </c>
      <c r="AB249" s="83">
        <f>IF(AND(S249&gt;0,S249&lt;1),2*S249,MATCH(M249,{-40000,-0.4999999999,0.5,40000},1)-1)</f>
        <v>0</v>
      </c>
      <c r="AC249" s="77">
        <f>IF(AND(T249&gt;0,T249&lt;1),2*T249,MATCH(W249,{-40000,-0.4999999999,0.5,40000},1)-1)</f>
        <v>2</v>
      </c>
    </row>
    <row r="250" spans="1:23" s="49" customFormat="1" ht="9.75" customHeight="1">
      <c r="A250" s="10"/>
      <c r="B250" s="10"/>
      <c r="C250" s="25"/>
      <c r="D250" s="10"/>
      <c r="E250" s="10"/>
      <c r="F250" s="10"/>
      <c r="G250" s="10"/>
      <c r="H250" s="10"/>
      <c r="I250" s="25"/>
      <c r="J250" s="10"/>
      <c r="K250" s="10"/>
      <c r="L250" s="15"/>
      <c r="M250" s="10"/>
      <c r="N250" s="10"/>
      <c r="O250" s="25"/>
      <c r="P250" s="10"/>
      <c r="Q250" s="10"/>
      <c r="R250" s="10"/>
      <c r="S250" s="10"/>
      <c r="T250" s="10"/>
      <c r="U250" s="25"/>
      <c r="V250" s="10"/>
      <c r="W250" s="10"/>
    </row>
  </sheetData>
  <sheetProtection/>
  <mergeCells count="40">
    <mergeCell ref="Y243:Z243"/>
    <mergeCell ref="AB243:AC243"/>
    <mergeCell ref="Y68:Z68"/>
    <mergeCell ref="AB68:AC68"/>
    <mergeCell ref="Y193:Z193"/>
    <mergeCell ref="AB193:AC193"/>
    <mergeCell ref="Y93:Z93"/>
    <mergeCell ref="AB93:AC93"/>
    <mergeCell ref="X117:Z117"/>
    <mergeCell ref="AA117:AC117"/>
    <mergeCell ref="X17:Z17"/>
    <mergeCell ref="Y18:Z18"/>
    <mergeCell ref="AB18:AC18"/>
    <mergeCell ref="AA17:AC17"/>
    <mergeCell ref="X42:Z42"/>
    <mergeCell ref="AA42:AC42"/>
    <mergeCell ref="Y43:Z43"/>
    <mergeCell ref="AB43:AC43"/>
    <mergeCell ref="X67:Z67"/>
    <mergeCell ref="AA67:AC67"/>
    <mergeCell ref="X92:Z92"/>
    <mergeCell ref="AA92:AC92"/>
    <mergeCell ref="Y118:Z118"/>
    <mergeCell ref="AB118:AC118"/>
    <mergeCell ref="X142:Z142"/>
    <mergeCell ref="AA142:AC142"/>
    <mergeCell ref="Y143:Z143"/>
    <mergeCell ref="AB143:AC143"/>
    <mergeCell ref="X167:Z167"/>
    <mergeCell ref="AA167:AC167"/>
    <mergeCell ref="Y168:Z168"/>
    <mergeCell ref="AB168:AC168"/>
    <mergeCell ref="X192:Z192"/>
    <mergeCell ref="AA192:AC192"/>
    <mergeCell ref="X217:Z217"/>
    <mergeCell ref="AA217:AC217"/>
    <mergeCell ref="Y218:Z218"/>
    <mergeCell ref="AB218:AC218"/>
    <mergeCell ref="X242:Z242"/>
    <mergeCell ref="AA242:AC24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2019-02-20T04:49:35Z</dcterms:modified>
  <cp:category/>
  <cp:version/>
  <cp:contentType/>
  <cp:contentStatus/>
</cp:coreProperties>
</file>