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<sst xmlns="http://schemas.openxmlformats.org/spreadsheetml/2006/main" count="1780" uniqueCount="498">
  <si>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</si>
  <si>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</si>
  <si>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</si>
  <si>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</si>
  <si>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</si>
  <si>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</si>
  <si>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</si>
  <si>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</si>
  <si>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</si>
  <si>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</si>
  <si>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</si>
  <si>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</si>
  <si>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</si>
  <si>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</si>
  <si>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</si>
  <si>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</si>
  <si>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</si>
  <si>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</si>
  <si>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</si>
  <si>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</si>
  <si>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</si>
  <si>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</si>
  <si>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</si>
  <si>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</si>
  <si>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</si>
  <si>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</si>
  <si>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</si>
  <si>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</si>
  <si>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</si>
  <si>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</si>
  <si>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</si>
  <si>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</si>
  <si>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</si>
  <si>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</si>
  <si>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</si>
  <si>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</si>
  <si>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</si>
  <si>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</si>
  <si>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</si>
  <si>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</si>
  <si>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</si>
  <si>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</si>
  <si>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</si>
  <si>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</si>
  <si>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</si>
  <si>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</si>
  <si>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</si>
  <si>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</si>
  <si>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</si>
  <si>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</si>
  <si>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</si>
  <si>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</si>
  <si>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</si>
  <si>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</si>
  <si>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</si>
  <si>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</si>
  <si>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</si>
  <si>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</si>
  <si>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</si>
  <si>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</si>
  <si>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</si>
  <si>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</si>
  <si>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</si>
  <si>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</si>
  <si>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</si>
  <si>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</si>
  <si>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</si>
  <si>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</si>
  <si>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</si>
  <si>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</si>
  <si>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</si>
  <si>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Жевелев С.Н.</t>
  </si>
  <si>
    <t>Овсиенко С.С.</t>
  </si>
  <si>
    <t>Юн И.В.</t>
  </si>
  <si>
    <t>Бакал М.Э.</t>
  </si>
  <si>
    <t>Аушев П.С.</t>
  </si>
  <si>
    <t>Соболев М.В.</t>
  </si>
  <si>
    <t>Васильев Ю.В.</t>
  </si>
  <si>
    <t>Коблов И.В.</t>
  </si>
  <si>
    <t>Минкин И.М.</t>
  </si>
  <si>
    <t>Рахилькин А.Л.</t>
  </si>
  <si>
    <t>Крюкова Э.Г.</t>
  </si>
  <si>
    <t>Ситников А.Ю.</t>
  </si>
  <si>
    <t>Бахчаев С.Ю.</t>
  </si>
  <si>
    <t>Табатадзе М.В.</t>
  </si>
  <si>
    <t>Приведенцев А.Ю.</t>
  </si>
  <si>
    <t>Сидоров А.Ю.</t>
  </si>
  <si>
    <t>Шепеленко Е.А.</t>
  </si>
  <si>
    <t>Обыденов А.Е.</t>
  </si>
  <si>
    <t>Полянская Н.В.</t>
  </si>
  <si>
    <t>Ануфриев А.Б.</t>
  </si>
  <si>
    <t>Сташенкова Е.Д.</t>
  </si>
  <si>
    <t>Балашов К.А.</t>
  </si>
  <si>
    <t>Лотошников В.В.</t>
  </si>
  <si>
    <t>Хазанов С.Х.</t>
  </si>
  <si>
    <t>Сессия 11  с системой подсчета "Паттон"</t>
  </si>
  <si>
    <t>03 декабря 2019г.</t>
  </si>
  <si>
    <t>1042</t>
  </si>
  <si>
    <t>43</t>
  </si>
  <si>
    <t>ТВ10942</t>
  </si>
  <si>
    <t>К2</t>
  </si>
  <si>
    <t>К76</t>
  </si>
  <si>
    <t>Т8</t>
  </si>
  <si>
    <t>КД75</t>
  </si>
  <si>
    <t>ДВ109</t>
  </si>
  <si>
    <t>В95</t>
  </si>
  <si>
    <t>КД95</t>
  </si>
  <si>
    <t>83</t>
  </si>
  <si>
    <t>Т654</t>
  </si>
  <si>
    <t>ТД83</t>
  </si>
  <si>
    <t>В10762</t>
  </si>
  <si>
    <t>6</t>
  </si>
  <si>
    <t>873</t>
  </si>
  <si>
    <t>♣4</t>
  </si>
  <si>
    <t>2NT</t>
  </si>
  <si>
    <t>♣K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</si>
  <si>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</si>
  <si>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</si>
  <si>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t>3NT</t>
  </si>
  <si>
    <t>4♠</t>
  </si>
  <si>
    <t>Т1074</t>
  </si>
  <si>
    <t>75</t>
  </si>
  <si>
    <t>В1097642</t>
  </si>
  <si>
    <t>962</t>
  </si>
  <si>
    <t>542</t>
  </si>
  <si>
    <t>КДВ943</t>
  </si>
  <si>
    <t>К</t>
  </si>
  <si>
    <t>К853</t>
  </si>
  <si>
    <t>ТКДВ83</t>
  </si>
  <si>
    <t>Т</t>
  </si>
  <si>
    <t>53</t>
  </si>
  <si>
    <t>ДВ</t>
  </si>
  <si>
    <t>10976</t>
  </si>
  <si>
    <t>10862</t>
  </si>
  <si>
    <t>ТД8</t>
  </si>
  <si>
    <r>
      <t>♦</t>
    </r>
    <r>
      <rPr>
        <sz val="10"/>
        <rFont val="Arial Cyr"/>
        <family val="2"/>
      </rPr>
      <t>K</t>
    </r>
  </si>
  <si>
    <t>2♠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</si>
  <si>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</si>
  <si>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</si>
  <si>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6♠</t>
  </si>
  <si>
    <r>
      <t>♦</t>
    </r>
    <r>
      <rPr>
        <sz val="10"/>
        <rFont val="Arial Cyr"/>
        <family val="2"/>
      </rPr>
      <t>2</t>
    </r>
  </si>
  <si>
    <t>ДВ964</t>
  </si>
  <si>
    <t>В</t>
  </si>
  <si>
    <t>К1083</t>
  </si>
  <si>
    <t>ТК10</t>
  </si>
  <si>
    <t>10872</t>
  </si>
  <si>
    <t>Д64</t>
  </si>
  <si>
    <t>96</t>
  </si>
  <si>
    <t>Д832</t>
  </si>
  <si>
    <t>К5</t>
  </si>
  <si>
    <t>9852</t>
  </si>
  <si>
    <t>ДВ754</t>
  </si>
  <si>
    <t>97</t>
  </si>
  <si>
    <t>Т3</t>
  </si>
  <si>
    <t>ТК1073</t>
  </si>
  <si>
    <t>Т2</t>
  </si>
  <si>
    <t>В654</t>
  </si>
  <si>
    <r>
      <t>♥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</si>
  <si>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</si>
  <si>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</si>
  <si>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t>♠Q</t>
  </si>
  <si>
    <t>3♠</t>
  </si>
  <si>
    <t>Т1062</t>
  </si>
  <si>
    <t>КД4</t>
  </si>
  <si>
    <t>ТД</t>
  </si>
  <si>
    <t>ТДВ5</t>
  </si>
  <si>
    <t>В54</t>
  </si>
  <si>
    <t>852</t>
  </si>
  <si>
    <t>1074</t>
  </si>
  <si>
    <t>К432</t>
  </si>
  <si>
    <t>Д987</t>
  </si>
  <si>
    <t>ТВ10</t>
  </si>
  <si>
    <t>В98</t>
  </si>
  <si>
    <t>1098</t>
  </si>
  <si>
    <t>К3</t>
  </si>
  <si>
    <t>9763</t>
  </si>
  <si>
    <t>К6532</t>
  </si>
  <si>
    <t>76</t>
  </si>
  <si>
    <t>4NT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</si>
  <si>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</si>
  <si>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</si>
  <si>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5</t>
    </r>
  </si>
  <si>
    <t>♠4</t>
  </si>
  <si>
    <t>Д642</t>
  </si>
  <si>
    <t>Д5</t>
  </si>
  <si>
    <t>В86</t>
  </si>
  <si>
    <t>7642</t>
  </si>
  <si>
    <t>К108743</t>
  </si>
  <si>
    <t>742</t>
  </si>
  <si>
    <t>В853</t>
  </si>
  <si>
    <t>Т85</t>
  </si>
  <si>
    <t>Т6</t>
  </si>
  <si>
    <t>Т1095</t>
  </si>
  <si>
    <t>ТД109</t>
  </si>
  <si>
    <t>КВ10973</t>
  </si>
  <si>
    <t>В92</t>
  </si>
  <si>
    <t>КД3</t>
  </si>
  <si>
    <r>
      <t>♥</t>
    </r>
    <r>
      <rPr>
        <sz val="10"/>
        <rFont val="Arial Cyr"/>
        <family val="2"/>
      </rPr>
      <t>J</t>
    </r>
  </si>
  <si>
    <t>3NTк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</si>
  <si>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</si>
  <si>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</si>
  <si>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t>ДВ10764</t>
  </si>
  <si>
    <t>Т82</t>
  </si>
  <si>
    <t>109</t>
  </si>
  <si>
    <t>5</t>
  </si>
  <si>
    <t>103</t>
  </si>
  <si>
    <t>ДВ10753</t>
  </si>
  <si>
    <t>КД76</t>
  </si>
  <si>
    <t>ТК983</t>
  </si>
  <si>
    <t>КД975</t>
  </si>
  <si>
    <t>К8</t>
  </si>
  <si>
    <t>2</t>
  </si>
  <si>
    <t>В64</t>
  </si>
  <si>
    <t>942</t>
  </si>
  <si>
    <t>ТВ8432</t>
  </si>
  <si>
    <r>
      <t>♦</t>
    </r>
    <r>
      <rPr>
        <sz val="10"/>
        <rFont val="Arial Cyr"/>
        <family val="2"/>
      </rPr>
      <t>Q</t>
    </r>
  </si>
  <si>
    <t>♣A</t>
  </si>
  <si>
    <r>
      <t>♦</t>
    </r>
    <r>
      <rPr>
        <sz val="10"/>
        <rFont val="Arial Cyr"/>
        <family val="2"/>
      </rPr>
      <t>4</t>
    </r>
  </si>
  <si>
    <t>ДВ763</t>
  </si>
  <si>
    <t>Д732</t>
  </si>
  <si>
    <t>ДВ97</t>
  </si>
  <si>
    <t>Т852</t>
  </si>
  <si>
    <t>К84</t>
  </si>
  <si>
    <t>К52</t>
  </si>
  <si>
    <t>1032</t>
  </si>
  <si>
    <t>1094</t>
  </si>
  <si>
    <t>Т65</t>
  </si>
  <si>
    <t>643</t>
  </si>
  <si>
    <t>КВ84</t>
  </si>
  <si>
    <t>В109</t>
  </si>
  <si>
    <t>Т108</t>
  </si>
  <si>
    <t>ТД9765</t>
  </si>
  <si>
    <t>♠6</t>
  </si>
  <si>
    <r>
      <t>♥</t>
    </r>
    <r>
      <rPr>
        <sz val="10"/>
        <rFont val="Arial Cyr"/>
        <family val="2"/>
      </rPr>
      <t>2</t>
    </r>
  </si>
  <si>
    <t>2♣</t>
  </si>
  <si>
    <t>4♣</t>
  </si>
  <si>
    <t>♠10</t>
  </si>
  <si>
    <t>ДВ9862</t>
  </si>
  <si>
    <t>Д74</t>
  </si>
  <si>
    <t>В1082</t>
  </si>
  <si>
    <t>73</t>
  </si>
  <si>
    <t>К1053</t>
  </si>
  <si>
    <t>Д75</t>
  </si>
  <si>
    <t>Д963</t>
  </si>
  <si>
    <t>ТК</t>
  </si>
  <si>
    <t>ТВ986</t>
  </si>
  <si>
    <t>94</t>
  </si>
  <si>
    <t>Т74</t>
  </si>
  <si>
    <t>1054</t>
  </si>
  <si>
    <t>КВ10862</t>
  </si>
  <si>
    <t>♣5</t>
  </si>
  <si>
    <r>
      <t>♥</t>
    </r>
    <r>
      <rPr>
        <sz val="10"/>
        <rFont val="Arial Cyr"/>
        <family val="2"/>
      </rPr>
      <t>Q</t>
    </r>
  </si>
  <si>
    <t>5♣к</t>
  </si>
  <si>
    <t>♣Q</t>
  </si>
  <si>
    <t>8</t>
  </si>
  <si>
    <t>953</t>
  </si>
  <si>
    <t>ДВ10942</t>
  </si>
  <si>
    <t>В9754</t>
  </si>
  <si>
    <t>ТК863</t>
  </si>
  <si>
    <t>ТК62</t>
  </si>
  <si>
    <t>КДВ4</t>
  </si>
  <si>
    <t>Д103</t>
  </si>
  <si>
    <t>109863</t>
  </si>
  <si>
    <t>Т1082</t>
  </si>
  <si>
    <t>7</t>
  </si>
  <si>
    <r>
      <t>♥</t>
    </r>
    <r>
      <rPr>
        <sz val="10"/>
        <rFont val="Arial Cyr"/>
        <family val="2"/>
      </rPr>
      <t>9</t>
    </r>
  </si>
  <si>
    <t>♠3</t>
  </si>
  <si>
    <t>985</t>
  </si>
  <si>
    <t>Д53</t>
  </si>
  <si>
    <t>876</t>
  </si>
  <si>
    <t>9652</t>
  </si>
  <si>
    <t>3</t>
  </si>
  <si>
    <t>В10972</t>
  </si>
  <si>
    <t>ДВ42</t>
  </si>
  <si>
    <t>Д73</t>
  </si>
  <si>
    <t>ТК64</t>
  </si>
  <si>
    <t>10953</t>
  </si>
  <si>
    <t>ДВ7642</t>
  </si>
  <si>
    <t>ТВ104</t>
  </si>
  <si>
    <r>
      <t>♥</t>
    </r>
    <r>
      <rPr>
        <sz val="10"/>
        <rFont val="Arial Cyr"/>
        <family val="2"/>
      </rPr>
      <t>3</t>
    </r>
  </si>
  <si>
    <t>♣2</t>
  </si>
  <si>
    <t>♣6</t>
  </si>
  <si>
    <t>1064</t>
  </si>
  <si>
    <t>Т7532</t>
  </si>
  <si>
    <t>ТКД</t>
  </si>
  <si>
    <t>В10</t>
  </si>
  <si>
    <t>К72</t>
  </si>
  <si>
    <t>КД8</t>
  </si>
  <si>
    <t>109832</t>
  </si>
  <si>
    <t>ТД62</t>
  </si>
  <si>
    <t>Т95</t>
  </si>
  <si>
    <t>В1094</t>
  </si>
  <si>
    <t>98754</t>
  </si>
  <si>
    <t>ДВ83</t>
  </si>
  <si>
    <t>♠8</t>
  </si>
  <si>
    <r>
      <t>6</t>
    </r>
    <r>
      <rPr>
        <sz val="10"/>
        <color indexed="10"/>
        <rFont val="Arial Cyr"/>
        <family val="2"/>
      </rPr>
      <t>♦</t>
    </r>
  </si>
  <si>
    <t>♣10</t>
  </si>
  <si>
    <r>
      <t>4</t>
    </r>
    <r>
      <rPr>
        <sz val="10"/>
        <color indexed="10"/>
        <rFont val="Arial Cyr"/>
        <family val="2"/>
      </rPr>
      <t>♦</t>
    </r>
  </si>
  <si>
    <t>86</t>
  </si>
  <si>
    <t>ТД983</t>
  </si>
  <si>
    <t>ТВ3</t>
  </si>
  <si>
    <t>КВ52</t>
  </si>
  <si>
    <t>В10542</t>
  </si>
  <si>
    <t>КД104</t>
  </si>
  <si>
    <t>10973</t>
  </si>
  <si>
    <t>ТВ5</t>
  </si>
  <si>
    <t>9862</t>
  </si>
  <si>
    <t>ТД4</t>
  </si>
  <si>
    <t>109864</t>
  </si>
  <si>
    <r>
      <t>♥</t>
    </r>
    <r>
      <rPr>
        <sz val="10"/>
        <rFont val="Arial Cyr"/>
        <family val="2"/>
      </rPr>
      <t>10</t>
    </r>
  </si>
  <si>
    <t>♣7</t>
  </si>
  <si>
    <t>♠K</t>
  </si>
  <si>
    <r>
      <t>♦</t>
    </r>
    <r>
      <rPr>
        <sz val="10"/>
        <rFont val="Arial Cyr"/>
        <family val="2"/>
      </rPr>
      <t>A</t>
    </r>
  </si>
  <si>
    <t>1NT</t>
  </si>
  <si>
    <t>♣J</t>
  </si>
  <si>
    <r>
      <t>2</t>
    </r>
    <r>
      <rPr>
        <sz val="10"/>
        <color indexed="10"/>
        <rFont val="Arial Cyr"/>
        <family val="2"/>
      </rPr>
      <t>♦</t>
    </r>
  </si>
  <si>
    <t>ТКД7</t>
  </si>
  <si>
    <t>Т5</t>
  </si>
  <si>
    <t>ТД75</t>
  </si>
  <si>
    <t>ТВ2</t>
  </si>
  <si>
    <t>1076</t>
  </si>
  <si>
    <t>986</t>
  </si>
  <si>
    <t>К1064</t>
  </si>
  <si>
    <t>В9843</t>
  </si>
  <si>
    <t>КВ104</t>
  </si>
  <si>
    <t>Д98</t>
  </si>
  <si>
    <t>В10432</t>
  </si>
  <si>
    <t>КД2</t>
  </si>
  <si>
    <t>32</t>
  </si>
  <si>
    <t>753</t>
  </si>
  <si>
    <r>
      <t>6</t>
    </r>
    <r>
      <rPr>
        <sz val="10"/>
        <color indexed="10"/>
        <rFont val="Arial Cyr"/>
        <family val="2"/>
      </rPr>
      <t>♥</t>
    </r>
  </si>
  <si>
    <t>6NT</t>
  </si>
  <si>
    <t>92</t>
  </si>
  <si>
    <t>Т9753</t>
  </si>
  <si>
    <t>В108763</t>
  </si>
  <si>
    <t>ТДВ87</t>
  </si>
  <si>
    <t>4</t>
  </si>
  <si>
    <t>КВ108753</t>
  </si>
  <si>
    <t>К862</t>
  </si>
  <si>
    <t>К53</t>
  </si>
  <si>
    <t>ДВ10</t>
  </si>
  <si>
    <t>Т92</t>
  </si>
  <si>
    <t>К952</t>
  </si>
  <si>
    <t>К742</t>
  </si>
  <si>
    <t>В65</t>
  </si>
  <si>
    <t>КД5</t>
  </si>
  <si>
    <t>Т86</t>
  </si>
  <si>
    <t>К74</t>
  </si>
  <si>
    <t>Д7</t>
  </si>
  <si>
    <t>Т9762</t>
  </si>
  <si>
    <t>ДВ1053</t>
  </si>
  <si>
    <t>К1032</t>
  </si>
  <si>
    <t>9</t>
  </si>
  <si>
    <t>ТВ108</t>
  </si>
  <si>
    <t>Т984</t>
  </si>
  <si>
    <t>В1084</t>
  </si>
  <si>
    <t>♠9</t>
  </si>
  <si>
    <t>2♠к</t>
  </si>
  <si>
    <t>all pass</t>
  </si>
  <si>
    <t>♠2</t>
  </si>
  <si>
    <t>5♣</t>
  </si>
  <si>
    <t>95432</t>
  </si>
  <si>
    <t>К9853</t>
  </si>
  <si>
    <t>ТД7</t>
  </si>
  <si>
    <t>ТДВ7</t>
  </si>
  <si>
    <t>В4</t>
  </si>
  <si>
    <t>В954</t>
  </si>
  <si>
    <t>1086</t>
  </si>
  <si>
    <t>1062</t>
  </si>
  <si>
    <t>К108632</t>
  </si>
  <si>
    <t>ТК9876432</t>
  </si>
  <si>
    <r>
      <t>7</t>
    </r>
    <r>
      <rPr>
        <sz val="10"/>
        <color indexed="10"/>
        <rFont val="Arial Cyr"/>
        <family val="2"/>
      </rPr>
      <t>♦</t>
    </r>
  </si>
  <si>
    <t>♠5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</si>
  <si>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</si>
  <si>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</si>
  <si>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К653</t>
  </si>
  <si>
    <t>ТД10</t>
  </si>
  <si>
    <t>В53</t>
  </si>
  <si>
    <t>Д85</t>
  </si>
  <si>
    <t>В75</t>
  </si>
  <si>
    <t>ТД104</t>
  </si>
  <si>
    <t>Т6432</t>
  </si>
  <si>
    <t>Д742</t>
  </si>
  <si>
    <t>К94</t>
  </si>
  <si>
    <t>ТВ98</t>
  </si>
  <si>
    <t>8632</t>
  </si>
  <si>
    <t>К87</t>
  </si>
  <si>
    <t>К7</t>
  </si>
  <si>
    <r>
      <t>♥</t>
    </r>
    <r>
      <rPr>
        <sz val="10"/>
        <rFont val="Arial Cyr"/>
        <family val="2"/>
      </rPr>
      <t>6</t>
    </r>
  </si>
  <si>
    <t>952</t>
  </si>
  <si>
    <t>Д972</t>
  </si>
  <si>
    <t>КВ9</t>
  </si>
  <si>
    <t>109642</t>
  </si>
  <si>
    <t>ТВ4</t>
  </si>
  <si>
    <t>Д42</t>
  </si>
  <si>
    <t>ТД43</t>
  </si>
  <si>
    <t>ТВ</t>
  </si>
  <si>
    <t>1053</t>
  </si>
  <si>
    <t>8765</t>
  </si>
  <si>
    <t>В1076</t>
  </si>
  <si>
    <t>К86</t>
  </si>
  <si>
    <t>Т103</t>
  </si>
  <si>
    <t>♣8</t>
  </si>
  <si>
    <r>
      <t>♥</t>
    </r>
    <r>
      <rPr>
        <sz val="10"/>
        <rFont val="Arial Cyr"/>
        <family val="2"/>
      </rPr>
      <t>K</t>
    </r>
  </si>
  <si>
    <t>1♠</t>
  </si>
  <si>
    <r>
      <t>♦</t>
    </r>
    <r>
      <rPr>
        <sz val="10"/>
        <rFont val="Arial Cyr"/>
        <family val="2"/>
      </rPr>
      <t>5</t>
    </r>
  </si>
  <si>
    <r>
      <t>1</t>
    </r>
    <r>
      <rPr>
        <sz val="10"/>
        <color indexed="10"/>
        <rFont val="Arial Cyr"/>
        <family val="2"/>
      </rPr>
      <t>♥</t>
    </r>
  </si>
  <si>
    <t>ТК1064</t>
  </si>
  <si>
    <t>983</t>
  </si>
  <si>
    <t>Т4</t>
  </si>
  <si>
    <t>В97</t>
  </si>
  <si>
    <t>В98732</t>
  </si>
  <si>
    <t>В9872</t>
  </si>
  <si>
    <t>КД1063</t>
  </si>
  <si>
    <t>ТД654</t>
  </si>
  <si>
    <t>КДВ1062</t>
  </si>
  <si>
    <t>К832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</si>
  <si>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</si>
  <si>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В976</t>
  </si>
  <si>
    <t>975</t>
  </si>
  <si>
    <t>105</t>
  </si>
  <si>
    <t>432</t>
  </si>
  <si>
    <t>ТК43</t>
  </si>
  <si>
    <t>ТВ95</t>
  </si>
  <si>
    <t>Д4</t>
  </si>
  <si>
    <t>Д82</t>
  </si>
  <si>
    <t>ТДВ106</t>
  </si>
  <si>
    <t>=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</si>
  <si>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</si>
  <si>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</si>
  <si>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</si>
  <si>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</si>
  <si>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</si>
  <si>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S, +660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</si>
  <si>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</si>
  <si>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</si>
  <si>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</si>
  <si>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</si>
  <si>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</si>
  <si>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</si>
  <si>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</si>
  <si>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</si>
  <si>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</si>
  <si>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</si>
  <si>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</si>
  <si>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</si>
  <si>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</si>
  <si>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</si>
  <si>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</si>
  <si>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</si>
  <si>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</si>
  <si>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</si>
  <si>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</si>
  <si>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</si>
  <si>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</si>
  <si>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</si>
  <si>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1♣,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</si>
  <si>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</si>
  <si>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</si>
  <si>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</si>
  <si>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</si>
  <si>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</si>
  <si>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</si>
  <si>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</si>
  <si>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</si>
  <si>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</si>
  <si>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</si>
  <si>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</si>
  <si>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</si>
  <si>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</si>
  <si>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</si>
  <si>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</si>
  <si>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</si>
  <si>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</si>
  <si>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</si>
  <si>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-800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</si>
  <si>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</si>
  <si>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</si>
  <si>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</si>
  <si>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</si>
  <si>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</si>
  <si>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</si>
  <si>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</si>
  <si>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-1400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</si>
  <si>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</si>
  <si>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</si>
  <si>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</si>
  <si>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</si>
  <si>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</si>
  <si>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</si>
  <si>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</si>
  <si>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</si>
  <si>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</si>
  <si>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4♠, N,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</si>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</sst>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[$-F800]dddd\,\ mmmm\ dd\,\ yyyy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207" fontId="17" fillId="0" borderId="0" xfId="56" applyNumberFormat="1" applyFont="1" applyAlignment="1">
      <alignment horizontal="centerContinuous"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54" applyNumberFormat="1" applyFont="1" applyBorder="1" applyAlignment="1">
      <alignment horizontal="center"/>
      <protection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10" fontId="0" fillId="0" borderId="18" xfId="56" applyNumberFormat="1" applyFont="1" applyFill="1" applyBorder="1" applyAlignment="1">
      <alignment horizontal="center"/>
      <protection/>
    </xf>
    <xf numFmtId="2" fontId="28" fillId="36" borderId="18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2" fillId="0" borderId="0" xfId="56" applyAlignment="1">
      <alignment horizontal="right"/>
      <protection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Border="1" applyAlignment="1" quotePrefix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18.87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2539062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95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158" t="s">
        <v>96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12</v>
      </c>
      <c r="H3" s="53" t="s">
        <v>47</v>
      </c>
      <c r="J3" s="91"/>
    </row>
    <row r="4" spans="1:10" s="43" customFormat="1" ht="12.75">
      <c r="A4" s="46"/>
      <c r="B4" s="46"/>
      <c r="C4" s="46"/>
      <c r="D4" s="46"/>
      <c r="E4" s="45" t="s">
        <v>39</v>
      </c>
      <c r="F4" s="45">
        <v>20</v>
      </c>
      <c r="H4" s="54">
        <v>200</v>
      </c>
      <c r="J4" s="91">
        <v>20</v>
      </c>
    </row>
    <row r="5" spans="1:10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  <c r="J5" s="32"/>
    </row>
    <row r="6" spans="1:9" ht="12.75">
      <c r="A6" s="167">
        <v>1</v>
      </c>
      <c r="B6" s="67">
        <v>8</v>
      </c>
      <c r="C6" s="35" t="s">
        <v>85</v>
      </c>
      <c r="D6" s="36" t="s">
        <v>86</v>
      </c>
      <c r="E6" s="50">
        <v>0.5</v>
      </c>
      <c r="F6" s="164">
        <f>(SUMIF(Гандикап!A:A,B6,Гандикап!E:E)+SUMIF(Гандикап!A:A,B6,Гандикап!F:F))</f>
        <v>42</v>
      </c>
      <c r="G6" s="51">
        <f>(SUMIF(Расклады!$C:$C,$B6,Расклады!A:A)+SUMIF(Расклады!$J:$J,$B6,Расклады!L:L)+SUMIF(Расклады!$P:$P,$B6,Расклады!N:N)+SUMIF(Расклады!$W:$W,$B6,Расклады!Y:Y))</f>
        <v>57.1875</v>
      </c>
      <c r="H6" s="163">
        <f>((SUMIF(Расклады!$C:$C,$B6,Расклады!B:B)+SUMIF(Расклады!$J:$J,$B6,Расклады!K:K)+SUMIF(Расклады!$P:$P,$B6,Расклады!O:O)+SUMIF(Расклады!$W:$W,$B6,Расклады!X:X))/$H$4)</f>
        <v>0.675</v>
      </c>
      <c r="I6" s="165">
        <v>14</v>
      </c>
    </row>
    <row r="7" spans="1:9" ht="12.75">
      <c r="A7" s="167">
        <v>2</v>
      </c>
      <c r="B7" s="168">
        <v>2</v>
      </c>
      <c r="C7" s="35" t="s">
        <v>73</v>
      </c>
      <c r="D7" s="36" t="s">
        <v>74</v>
      </c>
      <c r="E7" s="50">
        <v>-0.75</v>
      </c>
      <c r="F7" s="164">
        <f>(SUMIF(Гандикап!A:A,B7,Гандикап!E:E)+SUMIF(Гандикап!A:A,B7,Гандикап!F:F))</f>
        <v>36.5</v>
      </c>
      <c r="G7" s="51">
        <f>(SUMIF(Расклады!$C:$C,$B7,Расклады!A:A)+SUMIF(Расклады!$J:$J,$B7,Расклады!L:L)+SUMIF(Расклады!$P:$P,$B7,Расклады!N:N)+SUMIF(Расклады!$W:$W,$B7,Расклады!Y:Y))</f>
        <v>24.1875</v>
      </c>
      <c r="H7" s="163">
        <f>((SUMIF(Расклады!$C:$C,$B7,Расклады!B:B)+SUMIF(Расклады!$J:$J,$B7,Расклады!K:K)+SUMIF(Расклады!$P:$P,$B7,Расклады!O:O)+SUMIF(Расклады!$W:$W,$B7,Расклады!X:X))/$H$4)</f>
        <v>0.6</v>
      </c>
      <c r="I7" s="165">
        <v>6</v>
      </c>
    </row>
    <row r="8" spans="1:9" ht="12.75">
      <c r="A8" s="167">
        <v>3</v>
      </c>
      <c r="B8" s="67">
        <v>10</v>
      </c>
      <c r="C8" s="35" t="s">
        <v>89</v>
      </c>
      <c r="D8" s="36" t="s">
        <v>90</v>
      </c>
      <c r="E8" s="50">
        <v>1</v>
      </c>
      <c r="F8" s="164">
        <f>(SUMIF(Гандикап!A:A,B8,Гандикап!E:E)+SUMIF(Гандикап!A:A,B8,Гандикап!F:F))</f>
        <v>36</v>
      </c>
      <c r="G8" s="51">
        <f>(SUMIF(Расклады!$C:$C,$B8,Расклады!A:A)+SUMIF(Расклады!$J:$J,$B8,Расклады!L:L)+SUMIF(Расклады!$P:$P,$B8,Расклады!N:N)+SUMIF(Расклады!$W:$W,$B8,Расклады!Y:Y))</f>
        <v>21.03125</v>
      </c>
      <c r="H8" s="163">
        <f>((SUMIF(Расклады!$C:$C,$B8,Расклады!B:B)+SUMIF(Расклады!$J:$J,$B8,Расклады!K:K)+SUMIF(Расклады!$P:$P,$B8,Расклады!O:O)+SUMIF(Расклады!$W:$W,$B8,Расклады!X:X))/$H$4)</f>
        <v>0.57</v>
      </c>
      <c r="I8" s="166">
        <v>3</v>
      </c>
    </row>
    <row r="9" spans="1:9" ht="12.75">
      <c r="A9" s="167">
        <v>4</v>
      </c>
      <c r="B9" s="67">
        <v>7</v>
      </c>
      <c r="C9" s="35" t="s">
        <v>83</v>
      </c>
      <c r="D9" s="36" t="s">
        <v>84</v>
      </c>
      <c r="E9" s="50">
        <v>1</v>
      </c>
      <c r="F9" s="164">
        <f>(SUMIF(Гандикап!A:A,B9,Гандикап!E:E)+SUMIF(Гандикап!A:A,B9,Гандикап!F:F))</f>
        <v>32.5</v>
      </c>
      <c r="G9" s="51">
        <f>(SUMIF(Расклады!$C:$C,$B9,Расклады!A:A)+SUMIF(Расклады!$J:$J,$B9,Расклады!L:L)+SUMIF(Расклады!$P:$P,$B9,Расклады!N:N)+SUMIF(Расклады!$W:$W,$B9,Расклады!Y:Y))</f>
        <v>2.0625</v>
      </c>
      <c r="H9" s="163">
        <f>((SUMIF(Расклады!$C:$C,$B9,Расклады!B:B)+SUMIF(Расклады!$J:$J,$B9,Расклады!K:K)+SUMIF(Расклады!$P:$P,$B9,Расклады!O:O)+SUMIF(Расклады!$W:$W,$B9,Расклады!X:X))/$H$4)</f>
        <v>0.51</v>
      </c>
      <c r="I9" s="165">
        <v>1</v>
      </c>
    </row>
    <row r="10" spans="1:9" ht="12.75">
      <c r="A10" s="167">
        <v>5</v>
      </c>
      <c r="B10" s="67">
        <v>3</v>
      </c>
      <c r="C10" s="35" t="s">
        <v>75</v>
      </c>
      <c r="D10" s="36" t="s">
        <v>76</v>
      </c>
      <c r="E10" s="50">
        <v>0.25</v>
      </c>
      <c r="F10" s="164">
        <f>(SUMIF(Гандикап!A:A,B10,Гандикап!E:E)+SUMIF(Гандикап!A:A,B10,Гандикап!F:F))</f>
        <v>31.5</v>
      </c>
      <c r="G10" s="51">
        <f>(SUMIF(Расклады!$C:$C,$B10,Расклады!A:A)+SUMIF(Расклады!$J:$J,$B10,Расклады!L:L)+SUMIF(Расклады!$P:$P,$B10,Расклады!N:N)+SUMIF(Расклады!$W:$W,$B10,Расклады!Y:Y))</f>
        <v>4.25</v>
      </c>
      <c r="H10" s="163">
        <f>((SUMIF(Расклады!$C:$C,$B10,Расклады!B:B)+SUMIF(Расклады!$J:$J,$B10,Расклады!K:K)+SUMIF(Расклады!$P:$P,$B10,Расклады!O:O)+SUMIF(Расклады!$W:$W,$B10,Расклады!X:X))/$H$4)</f>
        <v>0.49</v>
      </c>
      <c r="I10" s="166">
        <v>1</v>
      </c>
    </row>
    <row r="11" spans="1:8" ht="12.75">
      <c r="A11" s="167">
        <v>6</v>
      </c>
      <c r="B11" s="67">
        <v>12</v>
      </c>
      <c r="C11" s="35" t="s">
        <v>93</v>
      </c>
      <c r="D11" s="36" t="s">
        <v>94</v>
      </c>
      <c r="E11" s="50">
        <v>1.5</v>
      </c>
      <c r="F11" s="164">
        <f>(SUMIF(Гандикап!A:A,B11,Гандикап!E:E)+SUMIF(Гандикап!A:A,B11,Гандикап!F:F))</f>
        <v>31</v>
      </c>
      <c r="G11" s="51">
        <f>(SUMIF(Расклады!$C:$C,$B11,Расклады!A:A)+SUMIF(Расклады!$J:$J,$B11,Расклады!L:L)+SUMIF(Расклады!$P:$P,$B11,Расклады!N:N)+SUMIF(Расклады!$W:$W,$B11,Расклады!Y:Y))</f>
        <v>-3.5</v>
      </c>
      <c r="H11" s="163">
        <f>((SUMIF(Расклады!$C:$C,$B11,Расклады!B:B)+SUMIF(Расклады!$J:$J,$B11,Расклады!K:K)+SUMIF(Расклады!$P:$P,$B11,Расклады!O:O)+SUMIF(Расклады!$W:$W,$B11,Расклады!X:X))/$H$4)</f>
        <v>0.535</v>
      </c>
    </row>
    <row r="12" spans="1:8" ht="12.75">
      <c r="A12" s="167">
        <v>7</v>
      </c>
      <c r="B12" s="67">
        <v>9</v>
      </c>
      <c r="C12" s="35" t="s">
        <v>87</v>
      </c>
      <c r="D12" s="36" t="s">
        <v>88</v>
      </c>
      <c r="E12" s="50">
        <v>1.5</v>
      </c>
      <c r="F12" s="164">
        <f>(SUMIF(Гандикап!A:A,B12,Гандикап!E:E)+SUMIF(Гандикап!A:A,B12,Гандикап!F:F))</f>
        <v>30</v>
      </c>
      <c r="G12" s="51">
        <f>(SUMIF(Расклады!$C:$C,$B12,Расклады!A:A)+SUMIF(Расклады!$J:$J,$B12,Расклады!L:L)+SUMIF(Расклады!$P:$P,$B12,Расклады!N:N)+SUMIF(Расклады!$W:$W,$B12,Расклады!Y:Y))</f>
        <v>6.1875</v>
      </c>
      <c r="H12" s="163">
        <f>((SUMIF(Расклады!$C:$C,$B12,Расклады!B:B)+SUMIF(Расклады!$J:$J,$B12,Расклады!K:K)+SUMIF(Расклады!$P:$P,$B12,Расклады!O:O)+SUMIF(Расклады!$W:$W,$B12,Расклады!X:X))/$H$4)</f>
        <v>0.485</v>
      </c>
    </row>
    <row r="13" spans="1:9" ht="12.75">
      <c r="A13" s="167">
        <v>8</v>
      </c>
      <c r="B13" s="67">
        <v>4</v>
      </c>
      <c r="C13" s="35" t="s">
        <v>77</v>
      </c>
      <c r="D13" s="36" t="s">
        <v>78</v>
      </c>
      <c r="E13" s="50">
        <v>0.75</v>
      </c>
      <c r="F13" s="164">
        <f>(SUMIF(Гандикап!A:A,B13,Гандикап!E:E)+SUMIF(Гандикап!A:A,B13,Гандикап!F:F))</f>
        <v>28</v>
      </c>
      <c r="G13" s="51">
        <f>(SUMIF(Расклады!$C:$C,$B13,Расклады!A:A)+SUMIF(Расклады!$J:$J,$B13,Расклады!L:L)+SUMIF(Расклады!$P:$P,$B13,Расклады!N:N)+SUMIF(Расклады!$W:$W,$B13,Расклады!Y:Y))</f>
        <v>-1.53125</v>
      </c>
      <c r="H13" s="163">
        <f>((SUMIF(Расклады!$C:$C,$B13,Расклады!B:B)+SUMIF(Расклады!$J:$J,$B13,Расклады!K:K)+SUMIF(Расклады!$P:$P,$B13,Расклады!O:O)+SUMIF(Расклады!$W:$W,$B13,Расклады!X:X))/$H$4)</f>
        <v>0.45</v>
      </c>
      <c r="I13" s="52"/>
    </row>
    <row r="14" spans="1:9" ht="12.75">
      <c r="A14" s="167">
        <v>9</v>
      </c>
      <c r="B14" s="67">
        <v>6</v>
      </c>
      <c r="C14" s="35" t="s">
        <v>81</v>
      </c>
      <c r="D14" s="36" t="s">
        <v>82</v>
      </c>
      <c r="E14" s="50">
        <v>1</v>
      </c>
      <c r="F14" s="164">
        <f>(SUMIF(Гандикап!A:A,B14,Гандикап!E:E)+SUMIF(Гандикап!A:A,B14,Гандикап!F:F))</f>
        <v>27.5</v>
      </c>
      <c r="G14" s="51">
        <f>(SUMIF(Расклады!$C:$C,$B14,Расклады!A:A)+SUMIF(Расклады!$J:$J,$B14,Расклады!L:L)+SUMIF(Расклады!$P:$P,$B14,Расклады!N:N)+SUMIF(Расклады!$W:$W,$B14,Расклады!Y:Y))</f>
        <v>-3.1875</v>
      </c>
      <c r="H14" s="163">
        <f>((SUMIF(Расклады!$C:$C,$B14,Расклады!B:B)+SUMIF(Расклады!$J:$J,$B14,Расклады!K:K)+SUMIF(Расклады!$P:$P,$B14,Расклады!O:O)+SUMIF(Расклады!$W:$W,$B14,Расклады!X:X))/$H$4)</f>
        <v>0.485</v>
      </c>
      <c r="I14" s="52"/>
    </row>
    <row r="15" spans="1:9" ht="12.75">
      <c r="A15" s="167">
        <v>10</v>
      </c>
      <c r="B15" s="168">
        <v>5</v>
      </c>
      <c r="C15" s="35" t="s">
        <v>79</v>
      </c>
      <c r="D15" s="36" t="s">
        <v>80</v>
      </c>
      <c r="E15" s="50">
        <v>2</v>
      </c>
      <c r="F15" s="164">
        <f>(SUMIF(Гандикап!A:A,B15,Гандикап!E:E)+SUMIF(Гандикап!A:A,B15,Гандикап!F:F))</f>
        <v>22</v>
      </c>
      <c r="G15" s="51">
        <f>(SUMIF(Расклады!$C:$C,$B15,Расклады!A:A)+SUMIF(Расклады!$J:$J,$B15,Расклады!L:L)+SUMIF(Расклады!$P:$P,$B15,Расклады!N:N)+SUMIF(Расклады!$W:$W,$B15,Расклады!Y:Y))</f>
        <v>-29.84375</v>
      </c>
      <c r="H15" s="163">
        <f>((SUMIF(Расклады!$C:$C,$B15,Расклады!B:B)+SUMIF(Расклады!$J:$J,$B15,Расклады!K:K)+SUMIF(Расклады!$P:$P,$B15,Расклады!O:O)+SUMIF(Расклады!$W:$W,$B15,Расклады!X:X))/$H$4)</f>
        <v>0.425</v>
      </c>
      <c r="I15" s="57"/>
    </row>
    <row r="16" spans="1:8" ht="12.75">
      <c r="A16" s="167" t="s">
        <v>427</v>
      </c>
      <c r="B16" s="67">
        <v>11</v>
      </c>
      <c r="C16" s="35" t="s">
        <v>91</v>
      </c>
      <c r="D16" s="36" t="s">
        <v>92</v>
      </c>
      <c r="E16" s="50">
        <v>0</v>
      </c>
      <c r="F16" s="164">
        <f>(SUMIF(Гандикап!A:A,B16,Гандикап!E:E)+SUMIF(Гандикап!A:A,B16,Гандикап!F:F))</f>
        <v>22</v>
      </c>
      <c r="G16" s="51">
        <f>(SUMIF(Расклады!$C:$C,$B16,Расклады!A:A)+SUMIF(Расклады!$J:$J,$B16,Расклады!L:L)+SUMIF(Расклады!$P:$P,$B16,Расклады!N:N)+SUMIF(Расклады!$W:$W,$B16,Расклады!Y:Y))</f>
        <v>-29.75</v>
      </c>
      <c r="H16" s="163">
        <f>((SUMIF(Расклады!$C:$C,$B16,Расклады!B:B)+SUMIF(Расклады!$J:$J,$B16,Расклады!K:K)+SUMIF(Расклады!$P:$P,$B16,Расклады!O:O)+SUMIF(Расклады!$W:$W,$B16,Расклады!X:X))/$H$4)</f>
        <v>0.4</v>
      </c>
    </row>
    <row r="17" spans="1:9" ht="12.75">
      <c r="A17" s="167">
        <v>12</v>
      </c>
      <c r="B17" s="67">
        <v>1</v>
      </c>
      <c r="C17" s="35" t="s">
        <v>71</v>
      </c>
      <c r="D17" s="36" t="s">
        <v>72</v>
      </c>
      <c r="E17" s="50">
        <v>2</v>
      </c>
      <c r="F17" s="164">
        <f>(SUMIF(Гандикап!A:A,B17,Гандикап!E:E)+SUMIF(Гандикап!A:A,B17,Гандикап!F:F))</f>
        <v>21</v>
      </c>
      <c r="G17" s="51">
        <f>(SUMIF(Расклады!$C:$C,$B17,Расклады!A:A)+SUMIF(Расклады!$J:$J,$B17,Расклады!L:L)+SUMIF(Расклады!$P:$P,$B17,Расклады!N:N)+SUMIF(Расклады!$W:$W,$B17,Расклады!Y:Y))</f>
        <v>-47.09375</v>
      </c>
      <c r="H17" s="163">
        <f>((SUMIF(Расклады!$C:$C,$B17,Расклады!B:B)+SUMIF(Расклады!$J:$J,$B17,Расклады!K:K)+SUMIF(Расклады!$P:$P,$B17,Расклады!O:O)+SUMIF(Расклады!$W:$W,$B17,Расклады!X:X))/$H$4)</f>
        <v>0.375</v>
      </c>
      <c r="I17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f>Пары!F3</f>
        <v>12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-2.71875</v>
      </c>
      <c r="D3" s="76">
        <f>COUNTIF(Расклады!Z:AC,A3&amp;"+"&amp;B3)+COUNTIF(Расклады!Z:AC,B3&amp;"+"&amp;A3)</f>
        <v>2</v>
      </c>
      <c r="E3" s="79">
        <f>IF(D3=0,0,IF(D3=2,MATCH(C3,{-40000,-6.9999999999,-2.9999999999,3,7,40000},1)/2-0.5,IF(D3=3,MATCH(C3,{-40000,-9.9999999999,-6.9999999999,-2.9999999999,3,7,10,40000},1)/2-0.5,IF(D3=4,MATCH(C3,{-40000,-12.9999999999,-9.9999999999,-6.9999999999,-2.9999999999,3,7,10,13,40000},1)/2-0.5))))</f>
        <v>1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0</v>
      </c>
      <c r="G3" s="43"/>
      <c r="H3" s="58"/>
    </row>
    <row r="4" spans="1:6" ht="12.75">
      <c r="A4" s="67">
        <f>IF(B4=1,A3+1,IF(B4="---","---",A3))</f>
        <v>1</v>
      </c>
      <c r="B4" s="80">
        <f aca="true" t="shared" si="0" ref="B4:B33">IF(B3="---","---",IF(AND(A3=A$1,B3+1=A$1),"---",IF(B3=A$1,1,IF(B3+1=A3,B3+2,B3+1))))</f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4.59375</v>
      </c>
      <c r="D4" s="76">
        <f>COUNTIF(Расклады!Z:AC,A4&amp;"+"&amp;B4)+COUNTIF(Расклады!Z:AC,B4&amp;"+"&amp;A4)</f>
        <v>2</v>
      </c>
      <c r="E4" s="79">
        <f>IF(D4=0,0,IF(D4=2,MATCH(C4,{-40000,-6.9999999999,-2.9999999999,3,7,40000},1)/2-0.5,IF(D4=3,MATCH(C4,{-40000,-9.9999999999,-6.9999999999,-2.9999999999,3,7,10,40000},1)/2-0.5,IF(D4=4,MATCH(C4,{-40000,-12.9999999999,-9.9999999999,-6.9999999999,-2.9999999999,3,7,10,13,40000},1)/2-0.5))))</f>
        <v>1.5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3</v>
      </c>
    </row>
    <row r="5" spans="1:6" ht="12.75">
      <c r="A5" s="67">
        <f aca="true" t="shared" si="1" ref="A5:A68">IF(B5=1,A4+1,IF(B5="---","---",A4))</f>
        <v>1</v>
      </c>
      <c r="B5" s="80">
        <f t="shared" si="0"/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2.375</v>
      </c>
      <c r="D5" s="76">
        <f>COUNTIF(Расклады!Z:AC,A5&amp;"+"&amp;B5)+COUNTIF(Расклады!Z:AC,B5&amp;"+"&amp;A5)</f>
        <v>2</v>
      </c>
      <c r="E5" s="79">
        <f>IF(D5=0,0,IF(D5=2,MATCH(C5,{-40000,-6.9999999999,-2.9999999999,3,7,40000},1)/2-0.5,IF(D5=3,MATCH(C5,{-40000,-9.9999999999,-6.9999999999,-2.9999999999,3,7,10,40000},1)/2-0.5,IF(D5=4,MATCH(C5,{-40000,-12.9999999999,-9.9999999999,-6.9999999999,-2.9999999999,3,7,10,13,40000},1)/2-0.5))))</f>
        <v>1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4</v>
      </c>
    </row>
    <row r="6" spans="1:6" ht="12.75">
      <c r="A6" s="67">
        <f t="shared" si="1"/>
        <v>1</v>
      </c>
      <c r="B6" s="80">
        <f t="shared" si="0"/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0</v>
      </c>
      <c r="D6" s="76">
        <f>COUNTIF(Расклады!Z:AC,A6&amp;"+"&amp;B6)+COUNTIF(Расклады!Z:AC,B6&amp;"+"&amp;A6)</f>
        <v>0</v>
      </c>
      <c r="E6" s="79">
        <f>IF(D6=0,0,IF(D6=2,MATCH(C6,{-40000,-6.9999999999,-2.9999999999,3,7,40000},1)/2-0.5,IF(D6=3,MATCH(C6,{-40000,-9.9999999999,-6.9999999999,-2.9999999999,3,7,10,40000},1)/2-0.5,IF(D6=4,MATCH(C6,{-40000,-12.9999999999,-9.9999999999,-6.9999999999,-2.9999999999,3,7,10,13,40000},1)/2-0.5))))</f>
        <v>0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0</v>
      </c>
    </row>
    <row r="7" spans="1:7" ht="12.75">
      <c r="A7" s="67">
        <f>IF(B7=1,A6+1,IF(B7="---","---",A6))</f>
        <v>1</v>
      </c>
      <c r="B7" s="80">
        <f>IF(B6="---","---",IF(AND(A6=A$1,B6+1=A$1),"---",IF(B6=A$1,1,IF(B6+1=A6,B6+2,B6+1))))</f>
        <v>6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-19.8125</v>
      </c>
      <c r="D7" s="76">
        <f>COUNTIF(Расклады!Z:AC,A7&amp;"+"&amp;B7)+COUNTIF(Расклады!Z:AC,B7&amp;"+"&amp;A7)</f>
        <v>2</v>
      </c>
      <c r="E7" s="79">
        <f>IF(D7=0,0,IF(D7=2,MATCH(C7,{-40000,-6.9999999999,-2.9999999999,3,7,40000},1)/2-0.5,IF(D7=3,MATCH(C7,{-40000,-9.9999999999,-6.9999999999,-2.9999999999,3,7,10,40000},1)/2-0.5,IF(D7=4,MATCH(C7,{-40000,-12.9999999999,-9.9999999999,-6.9999999999,-2.9999999999,3,7,10,13,40000},1)/2-0.5))))</f>
        <v>0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0</v>
      </c>
      <c r="G7" s="77"/>
    </row>
    <row r="8" spans="1:6" ht="12.75">
      <c r="A8" s="67">
        <f t="shared" si="1"/>
        <v>1</v>
      </c>
      <c r="B8" s="80">
        <f t="shared" si="0"/>
        <v>7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-2.75</v>
      </c>
      <c r="D8" s="76">
        <f>COUNTIF(Расклады!Z:AC,A8&amp;"+"&amp;B8)+COUNTIF(Расклады!Z:AC,B8&amp;"+"&amp;A8)</f>
        <v>2</v>
      </c>
      <c r="E8" s="79">
        <f>IF(D8=0,0,IF(D8=2,MATCH(C8,{-40000,-6.9999999999,-2.9999999999,3,7,40000},1)/2-0.5,IF(D8=3,MATCH(C8,{-40000,-9.9999999999,-6.9999999999,-2.9999999999,3,7,10,40000},1)/2-0.5,IF(D8=4,MATCH(C8,{-40000,-12.9999999999,-9.9999999999,-6.9999999999,-2.9999999999,3,7,10,13,40000},1)/2-0.5))))</f>
        <v>1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7">
        <f t="shared" si="1"/>
        <v>1</v>
      </c>
      <c r="B9" s="80">
        <f t="shared" si="0"/>
        <v>8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-15.28125</v>
      </c>
      <c r="D9" s="76">
        <f>COUNTIF(Расклады!Z:AC,A9&amp;"+"&amp;B9)+COUNTIF(Расклады!Z:AC,B9&amp;"+"&amp;A9)</f>
        <v>2</v>
      </c>
      <c r="E9" s="79">
        <f>IF(D9=0,0,IF(D9=2,MATCH(C9,{-40000,-6.9999999999,-2.9999999999,3,7,40000},1)/2-0.5,IF(D9=3,MATCH(C9,{-40000,-9.9999999999,-6.9999999999,-2.9999999999,3,7,10,40000},1)/2-0.5,IF(D9=4,MATCH(C9,{-40000,-12.9999999999,-9.9999999999,-6.9999999999,-2.9999999999,3,7,10,13,40000},1)/2-0.5))))</f>
        <v>0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0</v>
      </c>
    </row>
    <row r="10" spans="1:6" ht="12.75">
      <c r="A10" s="67">
        <f t="shared" si="1"/>
        <v>1</v>
      </c>
      <c r="B10" s="80">
        <f t="shared" si="0"/>
        <v>9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-2.03125</v>
      </c>
      <c r="D10" s="76">
        <f>COUNTIF(Расклады!Z:AC,A10&amp;"+"&amp;B10)+COUNTIF(Расклады!Z:AC,B10&amp;"+"&amp;A10)</f>
        <v>2</v>
      </c>
      <c r="E10" s="79">
        <f>IF(D10=0,0,IF(D10=2,MATCH(C10,{-40000,-6.9999999999,-2.9999999999,3,7,40000},1)/2-0.5,IF(D10=3,MATCH(C10,{-40000,-9.9999999999,-6.9999999999,-2.9999999999,3,7,10,40000},1)/2-0.5,IF(D10=4,MATCH(C10,{-40000,-12.9999999999,-9.9999999999,-6.9999999999,-2.9999999999,3,7,10,13,40000},1)/2-0.5))))</f>
        <v>1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2</v>
      </c>
    </row>
    <row r="11" spans="1:6" ht="12.75">
      <c r="A11" s="67">
        <f t="shared" si="1"/>
        <v>1</v>
      </c>
      <c r="B11" s="80">
        <f t="shared" si="0"/>
        <v>10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-8.96875</v>
      </c>
      <c r="D11" s="76">
        <f>COUNTIF(Расклады!Z:AC,A11&amp;"+"&amp;B11)+COUNTIF(Расклады!Z:AC,B11&amp;"+"&amp;A11)</f>
        <v>2</v>
      </c>
      <c r="E11" s="79">
        <f>IF(D11=0,0,IF(D11=2,MATCH(C11,{-40000,-6.9999999999,-2.9999999999,3,7,40000},1)/2-0.5,IF(D11=3,MATCH(C11,{-40000,-9.9999999999,-6.9999999999,-2.9999999999,3,7,10,40000},1)/2-0.5,IF(D11=4,MATCH(C11,{-40000,-12.9999999999,-9.9999999999,-6.9999999999,-2.9999999999,3,7,10,13,40000},1)/2-0.5))))</f>
        <v>0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0</v>
      </c>
    </row>
    <row r="12" spans="1:6" ht="12.75">
      <c r="A12" s="67">
        <f t="shared" si="1"/>
        <v>1</v>
      </c>
      <c r="B12" s="80">
        <f t="shared" si="0"/>
        <v>11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0.5</v>
      </c>
      <c r="D12" s="76">
        <f>COUNTIF(Расклады!Z:AC,A12&amp;"+"&amp;B12)+COUNTIF(Расклады!Z:AC,B12&amp;"+"&amp;A12)</f>
        <v>2</v>
      </c>
      <c r="E12" s="79">
        <f>IF(D12=0,0,IF(D12=2,MATCH(C12,{-40000,-6.9999999999,-2.9999999999,3,7,40000},1)/2-0.5,IF(D12=3,MATCH(C12,{-40000,-9.9999999999,-6.9999999999,-2.9999999999,3,7,10,40000},1)/2-0.5,IF(D12=4,MATCH(C12,{-40000,-12.9999999999,-9.9999999999,-6.9999999999,-2.9999999999,3,7,10,13,40000},1)/2-0.5))))</f>
        <v>1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2</v>
      </c>
    </row>
    <row r="13" spans="1:6" ht="12.75">
      <c r="A13" s="67">
        <f t="shared" si="1"/>
        <v>1</v>
      </c>
      <c r="B13" s="80">
        <f t="shared" si="0"/>
        <v>12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-3</v>
      </c>
      <c r="D13" s="76">
        <f>COUNTIF(Расклады!Z:AC,A13&amp;"+"&amp;B13)+COUNTIF(Расклады!Z:AC,B13&amp;"+"&amp;A13)</f>
        <v>2</v>
      </c>
      <c r="E13" s="79">
        <f>IF(D13=0,0,IF(D13=2,MATCH(C13,{-40000,-6.9999999999,-2.9999999999,3,7,40000},1)/2-0.5,IF(D13=3,MATCH(C13,{-40000,-9.9999999999,-6.9999999999,-2.9999999999,3,7,10,40000},1)/2-0.5,IF(D13=4,MATCH(C13,{-40000,-12.9999999999,-9.9999999999,-6.9999999999,-2.9999999999,3,7,10,13,40000},1)/2-0.5))))</f>
        <v>0.5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1</v>
      </c>
    </row>
    <row r="14" spans="1:6" ht="12.75">
      <c r="A14" s="67">
        <f t="shared" si="1"/>
        <v>2</v>
      </c>
      <c r="B14" s="80">
        <f t="shared" si="0"/>
        <v>1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2.71875</v>
      </c>
      <c r="D14" s="76">
        <f>COUNTIF(Расклады!Z:AC,A14&amp;"+"&amp;B14)+COUNTIF(Расклады!Z:AC,B14&amp;"+"&amp;A14)</f>
        <v>2</v>
      </c>
      <c r="E14" s="79">
        <f>IF(D14=0,0,IF(D14=2,MATCH(C14,{-40000,-6.9999999999,-2.9999999999,3,7,40000},1)/2-0.5,IF(D14=3,MATCH(C14,{-40000,-9.9999999999,-6.9999999999,-2.9999999999,3,7,10,40000},1)/2-0.5,IF(D14=4,MATCH(C14,{-40000,-12.9999999999,-9.9999999999,-6.9999999999,-2.9999999999,3,7,10,13,40000},1)/2-0.5))))</f>
        <v>1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4</v>
      </c>
    </row>
    <row r="15" spans="1:6" ht="12.75">
      <c r="A15" s="67">
        <f t="shared" si="1"/>
        <v>2</v>
      </c>
      <c r="B15" s="80">
        <f t="shared" si="0"/>
        <v>3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5.34375</v>
      </c>
      <c r="D15" s="76">
        <f>COUNTIF(Расклады!Z:AC,A15&amp;"+"&amp;B15)+COUNTIF(Расклады!Z:AC,B15&amp;"+"&amp;A15)</f>
        <v>2</v>
      </c>
      <c r="E15" s="79">
        <f>IF(D15=0,0,IF(D15=2,MATCH(C15,{-40000,-6.9999999999,-2.9999999999,3,7,40000},1)/2-0.5,IF(D15=3,MATCH(C15,{-40000,-9.9999999999,-6.9999999999,-2.9999999999,3,7,10,40000},1)/2-0.5,IF(D15=4,MATCH(C15,{-40000,-12.9999999999,-9.9999999999,-6.9999999999,-2.9999999999,3,7,10,13,40000},1)/2-0.5))))</f>
        <v>1.5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2</v>
      </c>
    </row>
    <row r="16" spans="1:6" ht="12.75">
      <c r="A16" s="67">
        <f t="shared" si="1"/>
        <v>2</v>
      </c>
      <c r="B16" s="80">
        <f t="shared" si="0"/>
        <v>4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1.65625</v>
      </c>
      <c r="D16" s="76">
        <f>COUNTIF(Расклады!Z:AC,A16&amp;"+"&amp;B16)+COUNTIF(Расклады!Z:AC,B16&amp;"+"&amp;A16)</f>
        <v>2</v>
      </c>
      <c r="E16" s="79">
        <f>IF(D16=0,0,IF(D16=2,MATCH(C16,{-40000,-6.9999999999,-2.9999999999,3,7,40000},1)/2-0.5,IF(D16=3,MATCH(C16,{-40000,-9.9999999999,-6.9999999999,-2.9999999999,3,7,10,40000},1)/2-0.5,IF(D16=4,MATCH(C16,{-40000,-12.9999999999,-9.9999999999,-6.9999999999,-2.9999999999,3,7,10,13,40000},1)/2-0.5))))</f>
        <v>1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3</v>
      </c>
    </row>
    <row r="17" spans="1:6" ht="12.75">
      <c r="A17" s="67">
        <f t="shared" si="1"/>
        <v>2</v>
      </c>
      <c r="B17" s="80">
        <f t="shared" si="0"/>
        <v>5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-5.53125</v>
      </c>
      <c r="D17" s="76">
        <f>COUNTIF(Расклады!Z:AC,A17&amp;"+"&amp;B17)+COUNTIF(Расклады!Z:AC,B17&amp;"+"&amp;A17)</f>
        <v>2</v>
      </c>
      <c r="E17" s="79">
        <f>IF(D17=0,0,IF(D17=2,MATCH(C17,{-40000,-6.9999999999,-2.9999999999,3,7,40000},1)/2-0.5,IF(D17=3,MATCH(C17,{-40000,-9.9999999999,-6.9999999999,-2.9999999999,3,7,10,40000},1)/2-0.5,IF(D17=4,MATCH(C17,{-40000,-12.9999999999,-9.9999999999,-6.9999999999,-2.9999999999,3,7,10,13,40000},1)/2-0.5))))</f>
        <v>0.5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2</v>
      </c>
    </row>
    <row r="18" spans="1:6" ht="12.75">
      <c r="A18" s="67">
        <f t="shared" si="1"/>
        <v>2</v>
      </c>
      <c r="B18" s="80">
        <f t="shared" si="0"/>
        <v>6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4.9375</v>
      </c>
      <c r="D18" s="76">
        <f>COUNTIF(Расклады!Z:AC,A18&amp;"+"&amp;B18)+COUNTIF(Расклады!Z:AC,B18&amp;"+"&amp;A18)</f>
        <v>2</v>
      </c>
      <c r="E18" s="79">
        <f>IF(D18=0,0,IF(D18=2,MATCH(C18,{-40000,-6.9999999999,-2.9999999999,3,7,40000},1)/2-0.5,IF(D18=3,MATCH(C18,{-40000,-9.9999999999,-6.9999999999,-2.9999999999,3,7,10,40000},1)/2-0.5,IF(D18=4,MATCH(C18,{-40000,-12.9999999999,-9.9999999999,-6.9999999999,-2.9999999999,3,7,10,13,40000},1)/2-0.5))))</f>
        <v>1.5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3</v>
      </c>
    </row>
    <row r="19" spans="1:6" ht="12.75">
      <c r="A19" s="67">
        <f t="shared" si="1"/>
        <v>2</v>
      </c>
      <c r="B19" s="80">
        <f t="shared" si="0"/>
        <v>7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2.59375</v>
      </c>
      <c r="D19" s="76">
        <f>COUNTIF(Расклады!Z:AC,A19&amp;"+"&amp;B19)+COUNTIF(Расклады!Z:AC,B19&amp;"+"&amp;A19)</f>
        <v>2</v>
      </c>
      <c r="E19" s="79">
        <f>IF(D19=0,0,IF(D19=2,MATCH(C19,{-40000,-6.9999999999,-2.9999999999,3,7,40000},1)/2-0.5,IF(D19=3,MATCH(C19,{-40000,-9.9999999999,-6.9999999999,-2.9999999999,3,7,10,40000},1)/2-0.5,IF(D19=4,MATCH(C19,{-40000,-12.9999999999,-9.9999999999,-6.9999999999,-2.9999999999,3,7,10,13,40000},1)/2-0.5))))</f>
        <v>1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2</v>
      </c>
    </row>
    <row r="20" spans="1:6" ht="12.75">
      <c r="A20" s="67">
        <f t="shared" si="1"/>
        <v>2</v>
      </c>
      <c r="B20" s="80">
        <f t="shared" si="0"/>
        <v>8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0.96875</v>
      </c>
      <c r="D20" s="76">
        <f>COUNTIF(Расклады!Z:AC,A20&amp;"+"&amp;B20)+COUNTIF(Расклады!Z:AC,B20&amp;"+"&amp;A20)</f>
        <v>2</v>
      </c>
      <c r="E20" s="79">
        <f>IF(D20=0,0,IF(D20=2,MATCH(C20,{-40000,-6.9999999999,-2.9999999999,3,7,40000},1)/2-0.5,IF(D20=3,MATCH(C20,{-40000,-9.9999999999,-6.9999999999,-2.9999999999,3,7,10,40000},1)/2-0.5,IF(D20=4,MATCH(C20,{-40000,-12.9999999999,-9.9999999999,-6.9999999999,-2.9999999999,3,7,10,13,40000},1)/2-0.5))))</f>
        <v>1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7">
        <f t="shared" si="1"/>
        <v>2</v>
      </c>
      <c r="B21" s="80">
        <f t="shared" si="0"/>
        <v>9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11.0625</v>
      </c>
      <c r="D21" s="76">
        <f>COUNTIF(Расклады!Z:AC,A21&amp;"+"&amp;B21)+COUNTIF(Расклады!Z:AC,B21&amp;"+"&amp;A21)</f>
        <v>2</v>
      </c>
      <c r="E21" s="79">
        <f>IF(D21=0,0,IF(D21=2,MATCH(C21,{-40000,-6.9999999999,-2.9999999999,3,7,40000},1)/2-0.5,IF(D21=3,MATCH(C21,{-40000,-9.9999999999,-6.9999999999,-2.9999999999,3,7,10,40000},1)/2-0.5,IF(D21=4,MATCH(C21,{-40000,-12.9999999999,-9.9999999999,-6.9999999999,-2.9999999999,3,7,10,13,40000},1)/2-0.5))))</f>
        <v>2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3</v>
      </c>
    </row>
    <row r="22" spans="1:6" ht="12.75">
      <c r="A22" s="67">
        <f t="shared" si="1"/>
        <v>2</v>
      </c>
      <c r="B22" s="80">
        <f t="shared" si="0"/>
        <v>10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0.65625</v>
      </c>
      <c r="D22" s="76">
        <f>COUNTIF(Расклады!Z:AC,A22&amp;"+"&amp;B22)+COUNTIF(Расклады!Z:AC,B22&amp;"+"&amp;A22)</f>
        <v>2</v>
      </c>
      <c r="E22" s="79">
        <f>IF(D22=0,0,IF(D22=2,MATCH(C22,{-40000,-6.9999999999,-2.9999999999,3,7,40000},1)/2-0.5,IF(D22=3,MATCH(C22,{-40000,-9.9999999999,-6.9999999999,-2.9999999999,3,7,10,40000},1)/2-0.5,IF(D22=4,MATCH(C22,{-40000,-12.9999999999,-9.9999999999,-6.9999999999,-2.9999999999,3,7,10,13,40000},1)/2-0.5))))</f>
        <v>1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2</v>
      </c>
    </row>
    <row r="23" spans="1:6" ht="12.75">
      <c r="A23" s="67">
        <f t="shared" si="1"/>
        <v>2</v>
      </c>
      <c r="B23" s="80">
        <f t="shared" si="0"/>
        <v>11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0</v>
      </c>
      <c r="D23" s="76">
        <f>COUNTIF(Расклады!Z:AC,A23&amp;"+"&amp;B23)+COUNTIF(Расклады!Z:AC,B23&amp;"+"&amp;A23)</f>
        <v>0</v>
      </c>
      <c r="E23" s="79">
        <f>IF(D23=0,0,IF(D23=2,MATCH(C23,{-40000,-6.9999999999,-2.9999999999,3,7,40000},1)/2-0.5,IF(D23=3,MATCH(C23,{-40000,-9.9999999999,-6.9999999999,-2.9999999999,3,7,10,40000},1)/2-0.5,IF(D23=4,MATCH(C23,{-40000,-12.9999999999,-9.9999999999,-6.9999999999,-2.9999999999,3,7,10,13,40000},1)/2-0.5))))</f>
        <v>0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0</v>
      </c>
    </row>
    <row r="24" spans="1:6" ht="12.75">
      <c r="A24" s="67">
        <f t="shared" si="1"/>
        <v>2</v>
      </c>
      <c r="B24" s="80">
        <f t="shared" si="0"/>
        <v>12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-0.21875</v>
      </c>
      <c r="D24" s="76">
        <f>COUNTIF(Расклады!Z:AC,A24&amp;"+"&amp;B24)+COUNTIF(Расклады!Z:AC,B24&amp;"+"&amp;A24)</f>
        <v>2</v>
      </c>
      <c r="E24" s="79">
        <f>IF(D24=0,0,IF(D24=2,MATCH(C24,{-40000,-6.9999999999,-2.9999999999,3,7,40000},1)/2-0.5,IF(D24=3,MATCH(C24,{-40000,-9.9999999999,-6.9999999999,-2.9999999999,3,7,10,40000},1)/2-0.5,IF(D24=4,MATCH(C24,{-40000,-12.9999999999,-9.9999999999,-6.9999999999,-2.9999999999,3,7,10,13,40000},1)/2-0.5))))</f>
        <v>1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2</v>
      </c>
    </row>
    <row r="25" spans="1:6" ht="12.75">
      <c r="A25" s="67">
        <f t="shared" si="1"/>
        <v>3</v>
      </c>
      <c r="B25" s="80">
        <f t="shared" si="0"/>
        <v>1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-4.59375</v>
      </c>
      <c r="D25" s="76">
        <f>COUNTIF(Расклады!Z:AC,A25&amp;"+"&amp;B25)+COUNTIF(Расклады!Z:AC,B25&amp;"+"&amp;A25)</f>
        <v>2</v>
      </c>
      <c r="E25" s="79">
        <f>IF(D25=0,0,IF(D25=2,MATCH(C25,{-40000,-6.9999999999,-2.9999999999,3,7,40000},1)/2-0.5,IF(D25=3,MATCH(C25,{-40000,-9.9999999999,-6.9999999999,-2.9999999999,3,7,10,40000},1)/2-0.5,IF(D25=4,MATCH(C25,{-40000,-12.9999999999,-9.9999999999,-6.9999999999,-2.9999999999,3,7,10,13,40000},1)/2-0.5))))</f>
        <v>0.5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1</v>
      </c>
    </row>
    <row r="26" spans="1:6" ht="12.75">
      <c r="A26" s="67">
        <f t="shared" si="1"/>
        <v>3</v>
      </c>
      <c r="B26" s="80">
        <f t="shared" si="0"/>
        <v>2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-5.34375</v>
      </c>
      <c r="D26" s="76">
        <f>COUNTIF(Расклады!Z:AC,A26&amp;"+"&amp;B26)+COUNTIF(Расклады!Z:AC,B26&amp;"+"&amp;A26)</f>
        <v>2</v>
      </c>
      <c r="E26" s="79">
        <f>IF(D26=0,0,IF(D26=2,MATCH(C26,{-40000,-6.9999999999,-2.9999999999,3,7,40000},1)/2-0.5,IF(D26=3,MATCH(C26,{-40000,-9.9999999999,-6.9999999999,-2.9999999999,3,7,10,40000},1)/2-0.5,IF(D26=4,MATCH(C26,{-40000,-12.9999999999,-9.9999999999,-6.9999999999,-2.9999999999,3,7,10,13,40000},1)/2-0.5))))</f>
        <v>0.5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2</v>
      </c>
    </row>
    <row r="27" spans="1:6" ht="12.75">
      <c r="A27" s="67">
        <f t="shared" si="1"/>
        <v>3</v>
      </c>
      <c r="B27" s="80">
        <f t="shared" si="0"/>
        <v>4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5</v>
      </c>
      <c r="D27" s="76">
        <f>COUNTIF(Расклады!Z:AC,A27&amp;"+"&amp;B27)+COUNTIF(Расклады!Z:AC,B27&amp;"+"&amp;A27)</f>
        <v>2</v>
      </c>
      <c r="E27" s="79">
        <f>IF(D27=0,0,IF(D27=2,MATCH(C27,{-40000,-6.9999999999,-2.9999999999,3,7,40000},1)/2-0.5,IF(D27=3,MATCH(C27,{-40000,-9.9999999999,-6.9999999999,-2.9999999999,3,7,10,40000},1)/2-0.5,IF(D27=4,MATCH(C27,{-40000,-12.9999999999,-9.9999999999,-6.9999999999,-2.9999999999,3,7,10,13,40000},1)/2-0.5))))</f>
        <v>1.5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3</v>
      </c>
    </row>
    <row r="28" spans="1:6" ht="12.75">
      <c r="A28" s="67">
        <f t="shared" si="1"/>
        <v>3</v>
      </c>
      <c r="B28" s="80">
        <f t="shared" si="0"/>
        <v>5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2.375</v>
      </c>
      <c r="D28" s="76">
        <f>COUNTIF(Расклады!Z:AC,A28&amp;"+"&amp;B28)+COUNTIF(Расклады!Z:AC,B28&amp;"+"&amp;A28)</f>
        <v>2</v>
      </c>
      <c r="E28" s="79">
        <f>IF(D28=0,0,IF(D28=2,MATCH(C28,{-40000,-6.9999999999,-2.9999999999,3,7,40000},1)/2-0.5,IF(D28=3,MATCH(C28,{-40000,-9.9999999999,-6.9999999999,-2.9999999999,3,7,10,40000},1)/2-0.5,IF(D28=4,MATCH(C28,{-40000,-12.9999999999,-9.9999999999,-6.9999999999,-2.9999999999,3,7,10,13,40000},1)/2-0.5))))</f>
        <v>1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4</v>
      </c>
    </row>
    <row r="29" spans="1:6" ht="12.75">
      <c r="A29" s="67">
        <f t="shared" si="1"/>
        <v>3</v>
      </c>
      <c r="B29" s="80">
        <f t="shared" si="0"/>
        <v>6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3.1875</v>
      </c>
      <c r="D29" s="76">
        <f>COUNTIF(Расклады!Z:AC,A29&amp;"+"&amp;B29)+COUNTIF(Расклады!Z:AC,B29&amp;"+"&amp;A29)</f>
        <v>2</v>
      </c>
      <c r="E29" s="79">
        <f>IF(D29=0,0,IF(D29=2,MATCH(C29,{-40000,-6.9999999999,-2.9999999999,3,7,40000},1)/2-0.5,IF(D29=3,MATCH(C29,{-40000,-9.9999999999,-6.9999999999,-2.9999999999,3,7,10,40000},1)/2-0.5,IF(D29=4,MATCH(C29,{-40000,-12.9999999999,-9.9999999999,-6.9999999999,-2.9999999999,3,7,10,13,40000},1)/2-0.5))))</f>
        <v>1.5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2</v>
      </c>
    </row>
    <row r="30" spans="1:6" ht="12.75">
      <c r="A30" s="67">
        <f t="shared" si="1"/>
        <v>3</v>
      </c>
      <c r="B30" s="80">
        <f t="shared" si="0"/>
        <v>7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0.8125</v>
      </c>
      <c r="D30" s="76">
        <f>COUNTIF(Расклады!Z:AC,A30&amp;"+"&amp;B30)+COUNTIF(Расклады!Z:AC,B30&amp;"+"&amp;A30)</f>
        <v>2</v>
      </c>
      <c r="E30" s="79">
        <f>IF(D30=0,0,IF(D30=2,MATCH(C30,{-40000,-6.9999999999,-2.9999999999,3,7,40000},1)/2-0.5,IF(D30=3,MATCH(C30,{-40000,-9.9999999999,-6.9999999999,-2.9999999999,3,7,10,40000},1)/2-0.5,IF(D30=4,MATCH(C30,{-40000,-12.9999999999,-9.9999999999,-6.9999999999,-2.9999999999,3,7,10,13,40000},1)/2-0.5))))</f>
        <v>1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2</v>
      </c>
    </row>
    <row r="31" spans="1:6" ht="12.75">
      <c r="A31" s="67">
        <f t="shared" si="1"/>
        <v>3</v>
      </c>
      <c r="B31" s="80">
        <f t="shared" si="0"/>
        <v>8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0</v>
      </c>
      <c r="D31" s="76">
        <f>COUNTIF(Расклады!Z:AC,A31&amp;"+"&amp;B31)+COUNTIF(Расклады!Z:AC,B31&amp;"+"&amp;A31)</f>
        <v>0</v>
      </c>
      <c r="E31" s="79">
        <f>IF(D31=0,0,IF(D31=2,MATCH(C31,{-40000,-6.9999999999,-2.9999999999,3,7,40000},1)/2-0.5,IF(D31=3,MATCH(C31,{-40000,-9.9999999999,-6.9999999999,-2.9999999999,3,7,10,40000},1)/2-0.5,IF(D31=4,MATCH(C31,{-40000,-12.9999999999,-9.9999999999,-6.9999999999,-2.9999999999,3,7,10,13,40000},1)/2-0.5))))</f>
        <v>0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0</v>
      </c>
    </row>
    <row r="32" spans="1:6" ht="12.75">
      <c r="A32" s="67">
        <f t="shared" si="1"/>
        <v>3</v>
      </c>
      <c r="B32" s="80">
        <f t="shared" si="0"/>
        <v>9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-5.09375</v>
      </c>
      <c r="D32" s="76">
        <f>COUNTIF(Расклады!Z:AC,A32&amp;"+"&amp;B32)+COUNTIF(Расклады!Z:AC,B32&amp;"+"&amp;A32)</f>
        <v>2</v>
      </c>
      <c r="E32" s="79">
        <f>IF(D32=0,0,IF(D32=2,MATCH(C32,{-40000,-6.9999999999,-2.9999999999,3,7,40000},1)/2-0.5,IF(D32=3,MATCH(C32,{-40000,-9.9999999999,-6.9999999999,-2.9999999999,3,7,10,40000},1)/2-0.5,IF(D32=4,MATCH(C32,{-40000,-12.9999999999,-9.9999999999,-6.9999999999,-2.9999999999,3,7,10,13,40000},1)/2-0.5))))</f>
        <v>0.5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1</v>
      </c>
    </row>
    <row r="33" spans="1:6" ht="12.75">
      <c r="A33" s="67">
        <f t="shared" si="1"/>
        <v>3</v>
      </c>
      <c r="B33" s="80">
        <f t="shared" si="0"/>
        <v>10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7.75</v>
      </c>
      <c r="D33" s="76">
        <f>COUNTIF(Расклады!Z:AC,A33&amp;"+"&amp;B33)+COUNTIF(Расклады!Z:AC,B33&amp;"+"&amp;A33)</f>
        <v>2</v>
      </c>
      <c r="E33" s="79">
        <f>IF(D33=0,0,IF(D33=2,MATCH(C33,{-40000,-6.9999999999,-2.9999999999,3,7,40000},1)/2-0.5,IF(D33=3,MATCH(C33,{-40000,-9.9999999999,-6.9999999999,-2.9999999999,3,7,10,40000},1)/2-0.5,IF(D33=4,MATCH(C33,{-40000,-12.9999999999,-9.9999999999,-6.9999999999,-2.9999999999,3,7,10,13,40000},1)/2-0.5))))</f>
        <v>2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2</v>
      </c>
    </row>
    <row r="34" spans="1:6" ht="12.75">
      <c r="A34" s="67">
        <f t="shared" si="1"/>
        <v>3</v>
      </c>
      <c r="B34" s="80">
        <f>IF(B33="---","---",IF(AND(A33=A$1,B33+1=A$1),"---",IF(B33=A$1,1,IF(B33+1=A33,B33+2,B33+1))))</f>
        <v>11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1.03125</v>
      </c>
      <c r="D34" s="76">
        <f>COUNTIF(Расклады!Z:AC,A34&amp;"+"&amp;B34)+COUNTIF(Расклады!Z:AC,B34&amp;"+"&amp;A34)</f>
        <v>2</v>
      </c>
      <c r="E34" s="79">
        <f>IF(D34=0,0,IF(D34=2,MATCH(C34,{-40000,-6.9999999999,-2.9999999999,3,7,40000},1)/2-0.5,IF(D34=3,MATCH(C34,{-40000,-9.9999999999,-6.9999999999,-2.9999999999,3,7,10,40000},1)/2-0.5,IF(D34=4,MATCH(C34,{-40000,-12.9999999999,-9.9999999999,-6.9999999999,-2.9999999999,3,7,10,13,40000},1)/2-0.5))))</f>
        <v>1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2</v>
      </c>
    </row>
    <row r="35" spans="1:6" ht="12.75">
      <c r="A35" s="67">
        <f t="shared" si="1"/>
        <v>3</v>
      </c>
      <c r="B35" s="80">
        <f aca="true" t="shared" si="2" ref="B35:B81">IF(B34="---","---",IF(AND(A34=A$1,B34+1=A$1),"---",IF(B34=A$1,1,IF(B34+1=A34,B34+2,B34+1))))</f>
        <v>12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-0.875</v>
      </c>
      <c r="D35" s="76">
        <f>COUNTIF(Расклады!Z:AC,A35&amp;"+"&amp;B35)+COUNTIF(Расклады!Z:AC,B35&amp;"+"&amp;A35)</f>
        <v>2</v>
      </c>
      <c r="E35" s="79">
        <f>IF(D35=0,0,IF(D35=2,MATCH(C35,{-40000,-6.9999999999,-2.9999999999,3,7,40000},1)/2-0.5,IF(D35=3,MATCH(C35,{-40000,-9.9999999999,-6.9999999999,-2.9999999999,3,7,10,40000},1)/2-0.5,IF(D35=4,MATCH(C35,{-40000,-12.9999999999,-9.9999999999,-6.9999999999,-2.9999999999,3,7,10,13,40000},1)/2-0.5))))</f>
        <v>1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2</v>
      </c>
    </row>
    <row r="36" spans="1:6" ht="12.75">
      <c r="A36" s="67">
        <f t="shared" si="1"/>
        <v>4</v>
      </c>
      <c r="B36" s="80">
        <f t="shared" si="2"/>
        <v>1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-2.375</v>
      </c>
      <c r="D36" s="76">
        <f>COUNTIF(Расклады!Z:AC,A36&amp;"+"&amp;B36)+COUNTIF(Расклады!Z:AC,B36&amp;"+"&amp;A36)</f>
        <v>2</v>
      </c>
      <c r="E36" s="79">
        <f>IF(D36=0,0,IF(D36=2,MATCH(C36,{-40000,-6.9999999999,-2.9999999999,3,7,40000},1)/2-0.5,IF(D36=3,MATCH(C36,{-40000,-9.9999999999,-6.9999999999,-2.9999999999,3,7,10,40000},1)/2-0.5,IF(D36=4,MATCH(C36,{-40000,-12.9999999999,-9.9999999999,-6.9999999999,-2.9999999999,3,7,10,13,40000},1)/2-0.5))))</f>
        <v>1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0</v>
      </c>
    </row>
    <row r="37" spans="1:6" ht="12.75">
      <c r="A37" s="67">
        <f t="shared" si="1"/>
        <v>4</v>
      </c>
      <c r="B37" s="80">
        <f t="shared" si="2"/>
        <v>2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-1.65625</v>
      </c>
      <c r="D37" s="76">
        <f>COUNTIF(Расклады!Z:AC,A37&amp;"+"&amp;B37)+COUNTIF(Расклады!Z:AC,B37&amp;"+"&amp;A37)</f>
        <v>2</v>
      </c>
      <c r="E37" s="79">
        <f>IF(D37=0,0,IF(D37=2,MATCH(C37,{-40000,-6.9999999999,-2.9999999999,3,7,40000},1)/2-0.5,IF(D37=3,MATCH(C37,{-40000,-9.9999999999,-6.9999999999,-2.9999999999,3,7,10,40000},1)/2-0.5,IF(D37=4,MATCH(C37,{-40000,-12.9999999999,-9.9999999999,-6.9999999999,-2.9999999999,3,7,10,13,40000},1)/2-0.5))))</f>
        <v>1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1</v>
      </c>
    </row>
    <row r="38" spans="1:6" ht="12.75">
      <c r="A38" s="67">
        <f t="shared" si="1"/>
        <v>4</v>
      </c>
      <c r="B38" s="80">
        <f t="shared" si="2"/>
        <v>3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-5</v>
      </c>
      <c r="D38" s="76">
        <f>COUNTIF(Расклады!Z:AC,A38&amp;"+"&amp;B38)+COUNTIF(Расклады!Z:AC,B38&amp;"+"&amp;A38)</f>
        <v>2</v>
      </c>
      <c r="E38" s="79">
        <f>IF(D38=0,0,IF(D38=2,MATCH(C38,{-40000,-6.9999999999,-2.9999999999,3,7,40000},1)/2-0.5,IF(D38=3,MATCH(C38,{-40000,-9.9999999999,-6.9999999999,-2.9999999999,3,7,10,40000},1)/2-0.5,IF(D38=4,MATCH(C38,{-40000,-12.9999999999,-9.9999999999,-6.9999999999,-2.9999999999,3,7,10,13,40000},1)/2-0.5))))</f>
        <v>0.5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1</v>
      </c>
    </row>
    <row r="39" spans="1:6" ht="12.75">
      <c r="A39" s="67">
        <f t="shared" si="1"/>
        <v>4</v>
      </c>
      <c r="B39" s="80">
        <f t="shared" si="2"/>
        <v>5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2.03125</v>
      </c>
      <c r="D39" s="76">
        <f>COUNTIF(Расклады!Z:AC,A39&amp;"+"&amp;B39)+COUNTIF(Расклады!Z:AC,B39&amp;"+"&amp;A39)</f>
        <v>2</v>
      </c>
      <c r="E39" s="79">
        <f>IF(D39=0,0,IF(D39=2,MATCH(C39,{-40000,-6.9999999999,-2.9999999999,3,7,40000},1)/2-0.5,IF(D39=3,MATCH(C39,{-40000,-9.9999999999,-6.9999999999,-2.9999999999,3,7,10,40000},1)/2-0.5,IF(D39=4,MATCH(C39,{-40000,-12.9999999999,-9.9999999999,-6.9999999999,-2.9999999999,3,7,10,13,40000},1)/2-0.5))))</f>
        <v>1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3</v>
      </c>
    </row>
    <row r="40" spans="1:6" ht="12.75">
      <c r="A40" s="67">
        <f t="shared" si="1"/>
        <v>4</v>
      </c>
      <c r="B40" s="80">
        <f t="shared" si="2"/>
        <v>6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0</v>
      </c>
      <c r="D40" s="76">
        <f>COUNTIF(Расклады!Z:AC,A40&amp;"+"&amp;B40)+COUNTIF(Расклады!Z:AC,B40&amp;"+"&amp;A40)</f>
        <v>0</v>
      </c>
      <c r="E40" s="79">
        <f>IF(D40=0,0,IF(D40=2,MATCH(C40,{-40000,-6.9999999999,-2.9999999999,3,7,40000},1)/2-0.5,IF(D40=3,MATCH(C40,{-40000,-9.9999999999,-6.9999999999,-2.9999999999,3,7,10,40000},1)/2-0.5,IF(D40=4,MATCH(C40,{-40000,-12.9999999999,-9.9999999999,-6.9999999999,-2.9999999999,3,7,10,13,40000},1)/2-0.5))))</f>
        <v>0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0</v>
      </c>
    </row>
    <row r="41" spans="1:6" ht="12.75">
      <c r="A41" s="67">
        <f t="shared" si="1"/>
        <v>4</v>
      </c>
      <c r="B41" s="80">
        <f t="shared" si="2"/>
        <v>7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-3.90625</v>
      </c>
      <c r="D41" s="76">
        <f>COUNTIF(Расклады!Z:AC,A41&amp;"+"&amp;B41)+COUNTIF(Расклады!Z:AC,B41&amp;"+"&amp;A41)</f>
        <v>2</v>
      </c>
      <c r="E41" s="79">
        <f>IF(D41=0,0,IF(D41=2,MATCH(C41,{-40000,-6.9999999999,-2.9999999999,3,7,40000},1)/2-0.5,IF(D41=3,MATCH(C41,{-40000,-9.9999999999,-6.9999999999,-2.9999999999,3,7,10,40000},1)/2-0.5,IF(D41=4,MATCH(C41,{-40000,-12.9999999999,-9.9999999999,-6.9999999999,-2.9999999999,3,7,10,13,40000},1)/2-0.5))))</f>
        <v>0.5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0</v>
      </c>
    </row>
    <row r="42" spans="1:6" ht="12.75">
      <c r="A42" s="67">
        <f t="shared" si="1"/>
        <v>4</v>
      </c>
      <c r="B42" s="80">
        <f t="shared" si="2"/>
        <v>8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-0.03125</v>
      </c>
      <c r="D42" s="76">
        <f>COUNTIF(Расклады!Z:AC,A42&amp;"+"&amp;B42)+COUNTIF(Расклады!Z:AC,B42&amp;"+"&amp;A42)</f>
        <v>2</v>
      </c>
      <c r="E42" s="79">
        <f>IF(D42=0,0,IF(D42=2,MATCH(C42,{-40000,-6.9999999999,-2.9999999999,3,7,40000},1)/2-0.5,IF(D42=3,MATCH(C42,{-40000,-9.9999999999,-6.9999999999,-2.9999999999,3,7,10,40000},1)/2-0.5,IF(D42=4,MATCH(C42,{-40000,-12.9999999999,-9.9999999999,-6.9999999999,-2.9999999999,3,7,10,13,40000},1)/2-0.5))))</f>
        <v>1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2</v>
      </c>
    </row>
    <row r="43" spans="1:6" ht="12.75">
      <c r="A43" s="67">
        <f t="shared" si="1"/>
        <v>4</v>
      </c>
      <c r="B43" s="80">
        <f t="shared" si="2"/>
        <v>9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4.21875</v>
      </c>
      <c r="D43" s="76">
        <f>COUNTIF(Расклады!Z:AC,A43&amp;"+"&amp;B43)+COUNTIF(Расклады!Z:AC,B43&amp;"+"&amp;A43)</f>
        <v>2</v>
      </c>
      <c r="E43" s="79">
        <f>IF(D43=0,0,IF(D43=2,MATCH(C43,{-40000,-6.9999999999,-2.9999999999,3,7,40000},1)/2-0.5,IF(D43=3,MATCH(C43,{-40000,-9.9999999999,-6.9999999999,-2.9999999999,3,7,10,40000},1)/2-0.5,IF(D43=4,MATCH(C43,{-40000,-12.9999999999,-9.9999999999,-6.9999999999,-2.9999999999,3,7,10,13,40000},1)/2-0.5))))</f>
        <v>1.5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2</v>
      </c>
    </row>
    <row r="44" spans="1:6" ht="12.75">
      <c r="A44" s="67">
        <f t="shared" si="1"/>
        <v>4</v>
      </c>
      <c r="B44" s="80">
        <f t="shared" si="2"/>
        <v>10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-4.875</v>
      </c>
      <c r="D44" s="76">
        <f>COUNTIF(Расклады!Z:AC,A44&amp;"+"&amp;B44)+COUNTIF(Расклады!Z:AC,B44&amp;"+"&amp;A44)</f>
        <v>2</v>
      </c>
      <c r="E44" s="79">
        <f>IF(D44=0,0,IF(D44=2,MATCH(C44,{-40000,-6.9999999999,-2.9999999999,3,7,40000},1)/2-0.5,IF(D44=3,MATCH(C44,{-40000,-9.9999999999,-6.9999999999,-2.9999999999,3,7,10,40000},1)/2-0.5,IF(D44=4,MATCH(C44,{-40000,-12.9999999999,-9.9999999999,-6.9999999999,-2.9999999999,3,7,10,13,40000},1)/2-0.5))))</f>
        <v>0.5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2</v>
      </c>
    </row>
    <row r="45" spans="1:6" ht="12.75">
      <c r="A45" s="67">
        <f t="shared" si="1"/>
        <v>4</v>
      </c>
      <c r="B45" s="80">
        <f t="shared" si="2"/>
        <v>11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8.5</v>
      </c>
      <c r="D45" s="76">
        <f>COUNTIF(Расклады!Z:AC,A45&amp;"+"&amp;B45)+COUNTIF(Расклады!Z:AC,B45&amp;"+"&amp;A45)</f>
        <v>2</v>
      </c>
      <c r="E45" s="79">
        <f>IF(D45=0,0,IF(D45=2,MATCH(C45,{-40000,-6.9999999999,-2.9999999999,3,7,40000},1)/2-0.5,IF(D45=3,MATCH(C45,{-40000,-9.9999999999,-6.9999999999,-2.9999999999,3,7,10,40000},1)/2-0.5,IF(D45=4,MATCH(C45,{-40000,-12.9999999999,-9.9999999999,-6.9999999999,-2.9999999999,3,7,10,13,40000},1)/2-0.5))))</f>
        <v>2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4</v>
      </c>
    </row>
    <row r="46" spans="1:6" ht="12.75">
      <c r="A46" s="67">
        <f t="shared" si="1"/>
        <v>4</v>
      </c>
      <c r="B46" s="80">
        <f t="shared" si="2"/>
        <v>12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1.5625</v>
      </c>
      <c r="D46" s="76">
        <f>COUNTIF(Расклады!Z:AC,A46&amp;"+"&amp;B46)+COUNTIF(Расклады!Z:AC,B46&amp;"+"&amp;A46)</f>
        <v>2</v>
      </c>
      <c r="E46" s="79">
        <f>IF(D46=0,0,IF(D46=2,MATCH(C46,{-40000,-6.9999999999,-2.9999999999,3,7,40000},1)/2-0.5,IF(D46=3,MATCH(C46,{-40000,-9.9999999999,-6.9999999999,-2.9999999999,3,7,10,40000},1)/2-0.5,IF(D46=4,MATCH(C46,{-40000,-12.9999999999,-9.9999999999,-6.9999999999,-2.9999999999,3,7,10,13,40000},1)/2-0.5))))</f>
        <v>1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3</v>
      </c>
    </row>
    <row r="47" spans="1:6" ht="12.75">
      <c r="A47" s="67">
        <f t="shared" si="1"/>
        <v>5</v>
      </c>
      <c r="B47" s="80">
        <f t="shared" si="2"/>
        <v>1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0</v>
      </c>
      <c r="D47" s="76">
        <f>COUNTIF(Расклады!Z:AC,A47&amp;"+"&amp;B47)+COUNTIF(Расклады!Z:AC,B47&amp;"+"&amp;A47)</f>
        <v>0</v>
      </c>
      <c r="E47" s="79">
        <f>IF(D47=0,0,IF(D47=2,MATCH(C47,{-40000,-6.9999999999,-2.9999999999,3,7,40000},1)/2-0.5,IF(D47=3,MATCH(C47,{-40000,-9.9999999999,-6.9999999999,-2.9999999999,3,7,10,40000},1)/2-0.5,IF(D47=4,MATCH(C47,{-40000,-12.9999999999,-9.9999999999,-6.9999999999,-2.9999999999,3,7,10,13,40000},1)/2-0.5))))</f>
        <v>0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0</v>
      </c>
    </row>
    <row r="48" spans="1:6" ht="12.75">
      <c r="A48" s="67">
        <f t="shared" si="1"/>
        <v>5</v>
      </c>
      <c r="B48" s="80">
        <f t="shared" si="2"/>
        <v>2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5.53125</v>
      </c>
      <c r="D48" s="76">
        <f>COUNTIF(Расклады!Z:AC,A48&amp;"+"&amp;B48)+COUNTIF(Расклады!Z:AC,B48&amp;"+"&amp;A48)</f>
        <v>2</v>
      </c>
      <c r="E48" s="79">
        <f>IF(D48=0,0,IF(D48=2,MATCH(C48,{-40000,-6.9999999999,-2.9999999999,3,7,40000},1)/2-0.5,IF(D48=3,MATCH(C48,{-40000,-9.9999999999,-6.9999999999,-2.9999999999,3,7,10,40000},1)/2-0.5,IF(D48=4,MATCH(C48,{-40000,-12.9999999999,-9.9999999999,-6.9999999999,-2.9999999999,3,7,10,13,40000},1)/2-0.5))))</f>
        <v>1.5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2</v>
      </c>
    </row>
    <row r="49" spans="1:6" ht="12.75">
      <c r="A49" s="67">
        <f t="shared" si="1"/>
        <v>5</v>
      </c>
      <c r="B49" s="80">
        <f t="shared" si="2"/>
        <v>3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-2.375</v>
      </c>
      <c r="D49" s="76">
        <f>COUNTIF(Расклады!Z:AC,A49&amp;"+"&amp;B49)+COUNTIF(Расклады!Z:AC,B49&amp;"+"&amp;A49)</f>
        <v>2</v>
      </c>
      <c r="E49" s="79">
        <f>IF(D49=0,0,IF(D49=2,MATCH(C49,{-40000,-6.9999999999,-2.9999999999,3,7,40000},1)/2-0.5,IF(D49=3,MATCH(C49,{-40000,-9.9999999999,-6.9999999999,-2.9999999999,3,7,10,40000},1)/2-0.5,IF(D49=4,MATCH(C49,{-40000,-12.9999999999,-9.9999999999,-6.9999999999,-2.9999999999,3,7,10,13,40000},1)/2-0.5))))</f>
        <v>1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0</v>
      </c>
    </row>
    <row r="50" spans="1:6" ht="12.75">
      <c r="A50" s="67">
        <f t="shared" si="1"/>
        <v>5</v>
      </c>
      <c r="B50" s="80">
        <f t="shared" si="2"/>
        <v>4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-2.03125</v>
      </c>
      <c r="D50" s="76">
        <f>COUNTIF(Расклады!Z:AC,A50&amp;"+"&amp;B50)+COUNTIF(Расклады!Z:AC,B50&amp;"+"&amp;A50)</f>
        <v>2</v>
      </c>
      <c r="E50" s="79">
        <f>IF(D50=0,0,IF(D50=2,MATCH(C50,{-40000,-6.9999999999,-2.9999999999,3,7,40000},1)/2-0.5,IF(D50=3,MATCH(C50,{-40000,-9.9999999999,-6.9999999999,-2.9999999999,3,7,10,40000},1)/2-0.5,IF(D50=4,MATCH(C50,{-40000,-12.9999999999,-9.9999999999,-6.9999999999,-2.9999999999,3,7,10,13,40000},1)/2-0.5))))</f>
        <v>1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1</v>
      </c>
    </row>
    <row r="51" spans="1:6" ht="12.75">
      <c r="A51" s="67">
        <f t="shared" si="1"/>
        <v>5</v>
      </c>
      <c r="B51" s="80">
        <f t="shared" si="2"/>
        <v>6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-3.375</v>
      </c>
      <c r="D51" s="76">
        <f>COUNTIF(Расклады!Z:AC,A51&amp;"+"&amp;B51)+COUNTIF(Расклады!Z:AC,B51&amp;"+"&amp;A51)</f>
        <v>2</v>
      </c>
      <c r="E51" s="79">
        <f>IF(D51=0,0,IF(D51=2,MATCH(C51,{-40000,-6.9999999999,-2.9999999999,3,7,40000},1)/2-0.5,IF(D51=3,MATCH(C51,{-40000,-9.9999999999,-6.9999999999,-2.9999999999,3,7,10,40000},1)/2-0.5,IF(D51=4,MATCH(C51,{-40000,-12.9999999999,-9.9999999999,-6.9999999999,-2.9999999999,3,7,10,13,40000},1)/2-0.5))))</f>
        <v>0.5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2</v>
      </c>
    </row>
    <row r="52" spans="1:6" ht="12.75">
      <c r="A52" s="67">
        <f t="shared" si="1"/>
        <v>5</v>
      </c>
      <c r="B52" s="80">
        <f t="shared" si="2"/>
        <v>7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8.0625</v>
      </c>
      <c r="D52" s="76">
        <f>COUNTIF(Расклады!Z:AC,A52&amp;"+"&amp;B52)+COUNTIF(Расклады!Z:AC,B52&amp;"+"&amp;A52)</f>
        <v>2</v>
      </c>
      <c r="E52" s="79">
        <f>IF(D52=0,0,IF(D52=2,MATCH(C52,{-40000,-6.9999999999,-2.9999999999,3,7,40000},1)/2-0.5,IF(D52=3,MATCH(C52,{-40000,-9.9999999999,-6.9999999999,-2.9999999999,3,7,10,40000},1)/2-0.5,IF(D52=4,MATCH(C52,{-40000,-12.9999999999,-9.9999999999,-6.9999999999,-2.9999999999,3,7,10,13,40000},1)/2-0.5))))</f>
        <v>2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3</v>
      </c>
    </row>
    <row r="53" spans="1:6" ht="12.75">
      <c r="A53" s="67">
        <f t="shared" si="1"/>
        <v>5</v>
      </c>
      <c r="B53" s="80">
        <f t="shared" si="2"/>
        <v>8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-4.96875</v>
      </c>
      <c r="D53" s="76">
        <f>COUNTIF(Расклады!Z:AC,A53&amp;"+"&amp;B53)+COUNTIF(Расклады!Z:AC,B53&amp;"+"&amp;A53)</f>
        <v>2</v>
      </c>
      <c r="E53" s="79">
        <f>IF(D53=0,0,IF(D53=2,MATCH(C53,{-40000,-6.9999999999,-2.9999999999,3,7,40000},1)/2-0.5,IF(D53=3,MATCH(C53,{-40000,-9.9999999999,-6.9999999999,-2.9999999999,3,7,10,40000},1)/2-0.5,IF(D53=4,MATCH(C53,{-40000,-12.9999999999,-9.9999999999,-6.9999999999,-2.9999999999,3,7,10,13,40000},1)/2-0.5))))</f>
        <v>0.5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0</v>
      </c>
    </row>
    <row r="54" spans="1:6" ht="12.75">
      <c r="A54" s="67">
        <f t="shared" si="1"/>
        <v>5</v>
      </c>
      <c r="B54" s="80">
        <f t="shared" si="2"/>
        <v>9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-7.75</v>
      </c>
      <c r="D54" s="76">
        <f>COUNTIF(Расклады!Z:AC,A54&amp;"+"&amp;B54)+COUNTIF(Расклады!Z:AC,B54&amp;"+"&amp;A54)</f>
        <v>2</v>
      </c>
      <c r="E54" s="79">
        <f>IF(D54=0,0,IF(D54=2,MATCH(C54,{-40000,-6.9999999999,-2.9999999999,3,7,40000},1)/2-0.5,IF(D54=3,MATCH(C54,{-40000,-9.9999999999,-6.9999999999,-2.9999999999,3,7,10,40000},1)/2-0.5,IF(D54=4,MATCH(C54,{-40000,-12.9999999999,-9.9999999999,-6.9999999999,-2.9999999999,3,7,10,13,40000},1)/2-0.5))))</f>
        <v>0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2</v>
      </c>
    </row>
    <row r="55" spans="1:6" ht="12.75">
      <c r="A55" s="67">
        <f t="shared" si="1"/>
        <v>5</v>
      </c>
      <c r="B55" s="80">
        <f t="shared" si="2"/>
        <v>10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-18.6875</v>
      </c>
      <c r="D55" s="76">
        <f>COUNTIF(Расклады!Z:AC,A55&amp;"+"&amp;B55)+COUNTIF(Расклады!Z:AC,B55&amp;"+"&amp;A55)</f>
        <v>2</v>
      </c>
      <c r="E55" s="79">
        <f>IF(D55=0,0,IF(D55=2,MATCH(C55,{-40000,-6.9999999999,-2.9999999999,3,7,40000},1)/2-0.5,IF(D55=3,MATCH(C55,{-40000,-9.9999999999,-6.9999999999,-2.9999999999,3,7,10,40000},1)/2-0.5,IF(D55=4,MATCH(C55,{-40000,-12.9999999999,-9.9999999999,-6.9999999999,-2.9999999999,3,7,10,13,40000},1)/2-0.5))))</f>
        <v>0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0</v>
      </c>
    </row>
    <row r="56" spans="1:6" ht="12.75">
      <c r="A56" s="67">
        <f t="shared" si="1"/>
        <v>5</v>
      </c>
      <c r="B56" s="80">
        <f t="shared" si="2"/>
        <v>11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-0.03125</v>
      </c>
      <c r="D56" s="76">
        <f>COUNTIF(Расклады!Z:AC,A56&amp;"+"&amp;B56)+COUNTIF(Расклады!Z:AC,B56&amp;"+"&amp;A56)</f>
        <v>2</v>
      </c>
      <c r="E56" s="79">
        <f>IF(D56=0,0,IF(D56=2,MATCH(C56,{-40000,-6.9999999999,-2.9999999999,3,7,40000},1)/2-0.5,IF(D56=3,MATCH(C56,{-40000,-9.9999999999,-6.9999999999,-2.9999999999,3,7,10,40000},1)/2-0.5,IF(D56=4,MATCH(C56,{-40000,-12.9999999999,-9.9999999999,-6.9999999999,-2.9999999999,3,7,10,13,40000},1)/2-0.5))))</f>
        <v>1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2</v>
      </c>
    </row>
    <row r="57" spans="1:6" ht="12.75">
      <c r="A57" s="67">
        <f t="shared" si="1"/>
        <v>5</v>
      </c>
      <c r="B57" s="80">
        <f t="shared" si="2"/>
        <v>12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-4.21875</v>
      </c>
      <c r="D57" s="76">
        <f>COUNTIF(Расклады!Z:AC,A57&amp;"+"&amp;B57)+COUNTIF(Расклады!Z:AC,B57&amp;"+"&amp;A57)</f>
        <v>2</v>
      </c>
      <c r="E57" s="79">
        <f>IF(D57=0,0,IF(D57=2,MATCH(C57,{-40000,-6.9999999999,-2.9999999999,3,7,40000},1)/2-0.5,IF(D57=3,MATCH(C57,{-40000,-9.9999999999,-6.9999999999,-2.9999999999,3,7,10,40000},1)/2-0.5,IF(D57=4,MATCH(C57,{-40000,-12.9999999999,-9.9999999999,-6.9999999999,-2.9999999999,3,7,10,13,40000},1)/2-0.5))))</f>
        <v>0.5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2</v>
      </c>
    </row>
    <row r="58" spans="1:6" ht="12.75">
      <c r="A58" s="67">
        <f t="shared" si="1"/>
        <v>6</v>
      </c>
      <c r="B58" s="80">
        <f t="shared" si="2"/>
        <v>1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19.8125</v>
      </c>
      <c r="D58" s="76">
        <f>COUNTIF(Расклады!Z:AC,A58&amp;"+"&amp;B58)+COUNTIF(Расклады!Z:AC,B58&amp;"+"&amp;A58)</f>
        <v>2</v>
      </c>
      <c r="E58" s="79">
        <f>IF(D58=0,0,IF(D58=2,MATCH(C58,{-40000,-6.9999999999,-2.9999999999,3,7,40000},1)/2-0.5,IF(D58=3,MATCH(C58,{-40000,-9.9999999999,-6.9999999999,-2.9999999999,3,7,10,40000},1)/2-0.5,IF(D58=4,MATCH(C58,{-40000,-12.9999999999,-9.9999999999,-6.9999999999,-2.9999999999,3,7,10,13,40000},1)/2-0.5))))</f>
        <v>2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4</v>
      </c>
    </row>
    <row r="59" spans="1:6" ht="12.75">
      <c r="A59" s="67">
        <f t="shared" si="1"/>
        <v>6</v>
      </c>
      <c r="B59" s="80">
        <f t="shared" si="2"/>
        <v>2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-4.9375</v>
      </c>
      <c r="D59" s="76">
        <f>COUNTIF(Расклады!Z:AC,A59&amp;"+"&amp;B59)+COUNTIF(Расклады!Z:AC,B59&amp;"+"&amp;A59)</f>
        <v>2</v>
      </c>
      <c r="E59" s="79">
        <f>IF(D59=0,0,IF(D59=2,MATCH(C59,{-40000,-6.9999999999,-2.9999999999,3,7,40000},1)/2-0.5,IF(D59=3,MATCH(C59,{-40000,-9.9999999999,-6.9999999999,-2.9999999999,3,7,10,40000},1)/2-0.5,IF(D59=4,MATCH(C59,{-40000,-12.9999999999,-9.9999999999,-6.9999999999,-2.9999999999,3,7,10,13,40000},1)/2-0.5))))</f>
        <v>0.5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1</v>
      </c>
    </row>
    <row r="60" spans="1:6" ht="12.75">
      <c r="A60" s="67">
        <f t="shared" si="1"/>
        <v>6</v>
      </c>
      <c r="B60" s="80">
        <f t="shared" si="2"/>
        <v>3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-3.1875</v>
      </c>
      <c r="D60" s="76">
        <f>COUNTIF(Расклады!Z:AC,A60&amp;"+"&amp;B60)+COUNTIF(Расклады!Z:AC,B60&amp;"+"&amp;A60)</f>
        <v>2</v>
      </c>
      <c r="E60" s="79">
        <f>IF(D60=0,0,IF(D60=2,MATCH(C60,{-40000,-6.9999999999,-2.9999999999,3,7,40000},1)/2-0.5,IF(D60=3,MATCH(C60,{-40000,-9.9999999999,-6.9999999999,-2.9999999999,3,7,10,40000},1)/2-0.5,IF(D60=4,MATCH(C60,{-40000,-12.9999999999,-9.9999999999,-6.9999999999,-2.9999999999,3,7,10,13,40000},1)/2-0.5))))</f>
        <v>0.5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2</v>
      </c>
    </row>
    <row r="61" spans="1:6" ht="12.75">
      <c r="A61" s="67">
        <f t="shared" si="1"/>
        <v>6</v>
      </c>
      <c r="B61" s="80">
        <f t="shared" si="2"/>
        <v>4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0</v>
      </c>
      <c r="D61" s="76">
        <f>COUNTIF(Расклады!Z:AC,A61&amp;"+"&amp;B61)+COUNTIF(Расклады!Z:AC,B61&amp;"+"&amp;A61)</f>
        <v>0</v>
      </c>
      <c r="E61" s="79">
        <f>IF(D61=0,0,IF(D61=2,MATCH(C61,{-40000,-6.9999999999,-2.9999999999,3,7,40000},1)/2-0.5,IF(D61=3,MATCH(C61,{-40000,-9.9999999999,-6.9999999999,-2.9999999999,3,7,10,40000},1)/2-0.5,IF(D61=4,MATCH(C61,{-40000,-12.9999999999,-9.9999999999,-6.9999999999,-2.9999999999,3,7,10,13,40000},1)/2-0.5))))</f>
        <v>0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0</v>
      </c>
    </row>
    <row r="62" spans="1:6" ht="12.75">
      <c r="A62" s="67">
        <f t="shared" si="1"/>
        <v>6</v>
      </c>
      <c r="B62" s="80">
        <f t="shared" si="2"/>
        <v>5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3.375</v>
      </c>
      <c r="D62" s="76">
        <f>COUNTIF(Расклады!Z:AC,A62&amp;"+"&amp;B62)+COUNTIF(Расклады!Z:AC,B62&amp;"+"&amp;A62)</f>
        <v>2</v>
      </c>
      <c r="E62" s="79">
        <f>IF(D62=0,0,IF(D62=2,MATCH(C62,{-40000,-6.9999999999,-2.9999999999,3,7,40000},1)/2-0.5,IF(D62=3,MATCH(C62,{-40000,-9.9999999999,-6.9999999999,-2.9999999999,3,7,10,40000},1)/2-0.5,IF(D62=4,MATCH(C62,{-40000,-12.9999999999,-9.9999999999,-6.9999999999,-2.9999999999,3,7,10,13,40000},1)/2-0.5))))</f>
        <v>1.5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2</v>
      </c>
    </row>
    <row r="63" spans="1:6" ht="12.75">
      <c r="A63" s="67">
        <f t="shared" si="1"/>
        <v>6</v>
      </c>
      <c r="B63" s="80">
        <f t="shared" si="2"/>
        <v>7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-9.875</v>
      </c>
      <c r="D63" s="76">
        <f>COUNTIF(Расклады!Z:AC,A63&amp;"+"&amp;B63)+COUNTIF(Расклады!Z:AC,B63&amp;"+"&amp;A63)</f>
        <v>2</v>
      </c>
      <c r="E63" s="79">
        <f>IF(D63=0,0,IF(D63=2,MATCH(C63,{-40000,-6.9999999999,-2.9999999999,3,7,40000},1)/2-0.5,IF(D63=3,MATCH(C63,{-40000,-9.9999999999,-6.9999999999,-2.9999999999,3,7,10,40000},1)/2-0.5,IF(D63=4,MATCH(C63,{-40000,-12.9999999999,-9.9999999999,-6.9999999999,-2.9999999999,3,7,10,13,40000},1)/2-0.5))))</f>
        <v>0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1</v>
      </c>
    </row>
    <row r="64" spans="1:6" ht="12.75">
      <c r="A64" s="67">
        <f t="shared" si="1"/>
        <v>6</v>
      </c>
      <c r="B64" s="80">
        <f t="shared" si="2"/>
        <v>8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-10</v>
      </c>
      <c r="D64" s="76">
        <f>COUNTIF(Расклады!Z:AC,A64&amp;"+"&amp;B64)+COUNTIF(Расклады!Z:AC,B64&amp;"+"&amp;A64)</f>
        <v>2</v>
      </c>
      <c r="E64" s="79">
        <f>IF(D64=0,0,IF(D64=2,MATCH(C64,{-40000,-6.9999999999,-2.9999999999,3,7,40000},1)/2-0.5,IF(D64=3,MATCH(C64,{-40000,-9.9999999999,-6.9999999999,-2.9999999999,3,7,10,40000},1)/2-0.5,IF(D64=4,MATCH(C64,{-40000,-12.9999999999,-9.9999999999,-6.9999999999,-2.9999999999,3,7,10,13,40000},1)/2-0.5))))</f>
        <v>0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2</v>
      </c>
    </row>
    <row r="65" spans="1:6" ht="12.75">
      <c r="A65" s="67">
        <f t="shared" si="1"/>
        <v>6</v>
      </c>
      <c r="B65" s="80">
        <f t="shared" si="2"/>
        <v>9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2.78125</v>
      </c>
      <c r="D65" s="76">
        <f>COUNTIF(Расклады!Z:AC,A65&amp;"+"&amp;B65)+COUNTIF(Расклады!Z:AC,B65&amp;"+"&amp;A65)</f>
        <v>2</v>
      </c>
      <c r="E65" s="79">
        <f>IF(D65=0,0,IF(D65=2,MATCH(C65,{-40000,-6.9999999999,-2.9999999999,3,7,40000},1)/2-0.5,IF(D65=3,MATCH(C65,{-40000,-9.9999999999,-6.9999999999,-2.9999999999,3,7,10,40000},1)/2-0.5,IF(D65=4,MATCH(C65,{-40000,-12.9999999999,-9.9999999999,-6.9999999999,-2.9999999999,3,7,10,13,40000},1)/2-0.5))))</f>
        <v>1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2</v>
      </c>
    </row>
    <row r="66" spans="1:6" ht="12.75">
      <c r="A66" s="67">
        <f t="shared" si="1"/>
        <v>6</v>
      </c>
      <c r="B66" s="80">
        <f t="shared" si="2"/>
        <v>10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-5.1875</v>
      </c>
      <c r="D66" s="76">
        <f>COUNTIF(Расклады!Z:AC,A66&amp;"+"&amp;B66)+COUNTIF(Расклады!Z:AC,B66&amp;"+"&amp;A66)</f>
        <v>2</v>
      </c>
      <c r="E66" s="79">
        <f>IF(D66=0,0,IF(D66=2,MATCH(C66,{-40000,-6.9999999999,-2.9999999999,3,7,40000},1)/2-0.5,IF(D66=3,MATCH(C66,{-40000,-9.9999999999,-6.9999999999,-2.9999999999,3,7,10,40000},1)/2-0.5,IF(D66=4,MATCH(C66,{-40000,-12.9999999999,-9.9999999999,-6.9999999999,-2.9999999999,3,7,10,13,40000},1)/2-0.5))))</f>
        <v>0.5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0</v>
      </c>
    </row>
    <row r="67" spans="1:6" ht="12.75">
      <c r="A67" s="67">
        <f t="shared" si="1"/>
        <v>6</v>
      </c>
      <c r="B67" s="80">
        <f t="shared" si="2"/>
        <v>11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6.34375</v>
      </c>
      <c r="D67" s="76">
        <f>COUNTIF(Расклады!Z:AC,A67&amp;"+"&amp;B67)+COUNTIF(Расклады!Z:AC,B67&amp;"+"&amp;A67)</f>
        <v>2</v>
      </c>
      <c r="E67" s="79">
        <f>IF(D67=0,0,IF(D67=2,MATCH(C67,{-40000,-6.9999999999,-2.9999999999,3,7,40000},1)/2-0.5,IF(D67=3,MATCH(C67,{-40000,-9.9999999999,-6.9999999999,-2.9999999999,3,7,10,40000},1)/2-0.5,IF(D67=4,MATCH(C67,{-40000,-12.9999999999,-9.9999999999,-6.9999999999,-2.9999999999,3,7,10,13,40000},1)/2-0.5))))</f>
        <v>1.5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4</v>
      </c>
    </row>
    <row r="68" spans="1:6" ht="12.75">
      <c r="A68" s="67">
        <f t="shared" si="1"/>
        <v>6</v>
      </c>
      <c r="B68" s="80">
        <f t="shared" si="2"/>
        <v>12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-2.3125</v>
      </c>
      <c r="D68" s="76">
        <f>COUNTIF(Расклады!Z:AC,A68&amp;"+"&amp;B68)+COUNTIF(Расклады!Z:AC,B68&amp;"+"&amp;A68)</f>
        <v>2</v>
      </c>
      <c r="E68" s="79">
        <f>IF(D68=0,0,IF(D68=2,MATCH(C68,{-40000,-6.9999999999,-2.9999999999,3,7,40000},1)/2-0.5,IF(D68=3,MATCH(C68,{-40000,-9.9999999999,-6.9999999999,-2.9999999999,3,7,10,40000},1)/2-0.5,IF(D68=4,MATCH(C68,{-40000,-12.9999999999,-9.9999999999,-6.9999999999,-2.9999999999,3,7,10,13,40000},1)/2-0.5))))</f>
        <v>1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1</v>
      </c>
    </row>
    <row r="69" spans="1:6" ht="12.75">
      <c r="A69" s="67">
        <f aca="true" t="shared" si="3" ref="A69:A81">IF(B69=1,A68+1,IF(B69="---","---",A68))</f>
        <v>7</v>
      </c>
      <c r="B69" s="80">
        <f t="shared" si="2"/>
        <v>1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2.75</v>
      </c>
      <c r="D69" s="76">
        <f>COUNTIF(Расклады!Z:AC,A69&amp;"+"&amp;B69)+COUNTIF(Расклады!Z:AC,B69&amp;"+"&amp;A69)</f>
        <v>2</v>
      </c>
      <c r="E69" s="79">
        <f>IF(D69=0,0,IF(D69=2,MATCH(C69,{-40000,-6.9999999999,-2.9999999999,3,7,40000},1)/2-0.5,IF(D69=3,MATCH(C69,{-40000,-9.9999999999,-6.9999999999,-2.9999999999,3,7,10,40000},1)/2-0.5,IF(D69=4,MATCH(C69,{-40000,-12.9999999999,-9.9999999999,-6.9999999999,-2.9999999999,3,7,10,13,40000},1)/2-0.5))))</f>
        <v>1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2</v>
      </c>
    </row>
    <row r="70" spans="1:6" ht="12.75">
      <c r="A70" s="67">
        <f t="shared" si="3"/>
        <v>7</v>
      </c>
      <c r="B70" s="80">
        <f t="shared" si="2"/>
        <v>2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-2.59375</v>
      </c>
      <c r="D70" s="76">
        <f>COUNTIF(Расклады!Z:AC,A70&amp;"+"&amp;B70)+COUNTIF(Расклады!Z:AC,B70&amp;"+"&amp;A70)</f>
        <v>2</v>
      </c>
      <c r="E70" s="79">
        <f>IF(D70=0,0,IF(D70=2,MATCH(C70,{-40000,-6.9999999999,-2.9999999999,3,7,40000},1)/2-0.5,IF(D70=3,MATCH(C70,{-40000,-9.9999999999,-6.9999999999,-2.9999999999,3,7,10,40000},1)/2-0.5,IF(D70=4,MATCH(C70,{-40000,-12.9999999999,-9.9999999999,-6.9999999999,-2.9999999999,3,7,10,13,40000},1)/2-0.5))))</f>
        <v>1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2</v>
      </c>
    </row>
    <row r="71" spans="1:6" ht="12.75">
      <c r="A71" s="67">
        <f t="shared" si="3"/>
        <v>7</v>
      </c>
      <c r="B71" s="80">
        <f t="shared" si="2"/>
        <v>3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-0.8125</v>
      </c>
      <c r="D71" s="76">
        <f>COUNTIF(Расклады!Z:AC,A71&amp;"+"&amp;B71)+COUNTIF(Расклады!Z:AC,B71&amp;"+"&amp;A71)</f>
        <v>2</v>
      </c>
      <c r="E71" s="79">
        <f>IF(D71=0,0,IF(D71=2,MATCH(C71,{-40000,-6.9999999999,-2.9999999999,3,7,40000},1)/2-0.5,IF(D71=3,MATCH(C71,{-40000,-9.9999999999,-6.9999999999,-2.9999999999,3,7,10,40000},1)/2-0.5,IF(D71=4,MATCH(C71,{-40000,-12.9999999999,-9.9999999999,-6.9999999999,-2.9999999999,3,7,10,13,40000},1)/2-0.5))))</f>
        <v>1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2</v>
      </c>
    </row>
    <row r="72" spans="1:6" ht="12.75">
      <c r="A72" s="67">
        <f t="shared" si="3"/>
        <v>7</v>
      </c>
      <c r="B72" s="80">
        <f t="shared" si="2"/>
        <v>4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3.90625</v>
      </c>
      <c r="D72" s="76">
        <f>COUNTIF(Расклады!Z:AC,A72&amp;"+"&amp;B72)+COUNTIF(Расклады!Z:AC,B72&amp;"+"&amp;A72)</f>
        <v>2</v>
      </c>
      <c r="E72" s="79">
        <f>IF(D72=0,0,IF(D72=2,MATCH(C72,{-40000,-6.9999999999,-2.9999999999,3,7,40000},1)/2-0.5,IF(D72=3,MATCH(C72,{-40000,-9.9999999999,-6.9999999999,-2.9999999999,3,7,10,40000},1)/2-0.5,IF(D72=4,MATCH(C72,{-40000,-12.9999999999,-9.9999999999,-6.9999999999,-2.9999999999,3,7,10,13,40000},1)/2-0.5))))</f>
        <v>1.5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4</v>
      </c>
    </row>
    <row r="73" spans="1:6" ht="12.75">
      <c r="A73" s="67">
        <f t="shared" si="3"/>
        <v>7</v>
      </c>
      <c r="B73" s="80">
        <f t="shared" si="2"/>
        <v>5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-8.0625</v>
      </c>
      <c r="D73" s="76">
        <f>COUNTIF(Расклады!Z:AC,A73&amp;"+"&amp;B73)+COUNTIF(Расклады!Z:AC,B73&amp;"+"&amp;A73)</f>
        <v>2</v>
      </c>
      <c r="E73" s="79">
        <f>IF(D73=0,0,IF(D73=2,MATCH(C73,{-40000,-6.9999999999,-2.9999999999,3,7,40000},1)/2-0.5,IF(D73=3,MATCH(C73,{-40000,-9.9999999999,-6.9999999999,-2.9999999999,3,7,10,40000},1)/2-0.5,IF(D73=4,MATCH(C73,{-40000,-12.9999999999,-9.9999999999,-6.9999999999,-2.9999999999,3,7,10,13,40000},1)/2-0.5))))</f>
        <v>0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1</v>
      </c>
    </row>
    <row r="74" spans="1:6" ht="12.75">
      <c r="A74" s="67">
        <f t="shared" si="3"/>
        <v>7</v>
      </c>
      <c r="B74" s="80">
        <f t="shared" si="2"/>
        <v>6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9.875</v>
      </c>
      <c r="D74" s="76">
        <f>COUNTIF(Расклады!Z:AC,A74&amp;"+"&amp;B74)+COUNTIF(Расклады!Z:AC,B74&amp;"+"&amp;A74)</f>
        <v>2</v>
      </c>
      <c r="E74" s="79">
        <f>IF(D74=0,0,IF(D74=2,MATCH(C74,{-40000,-6.9999999999,-2.9999999999,3,7,40000},1)/2-0.5,IF(D74=3,MATCH(C74,{-40000,-9.9999999999,-6.9999999999,-2.9999999999,3,7,10,40000},1)/2-0.5,IF(D74=4,MATCH(C74,{-40000,-12.9999999999,-9.9999999999,-6.9999999999,-2.9999999999,3,7,10,13,40000},1)/2-0.5))))</f>
        <v>2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3</v>
      </c>
    </row>
    <row r="75" spans="1:6" ht="12.75">
      <c r="A75" s="67">
        <f t="shared" si="3"/>
        <v>7</v>
      </c>
      <c r="B75" s="80">
        <f t="shared" si="2"/>
        <v>8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-14.75</v>
      </c>
      <c r="D75" s="76">
        <f>COUNTIF(Расклады!Z:AC,A75&amp;"+"&amp;B75)+COUNTIF(Расклады!Z:AC,B75&amp;"+"&amp;A75)</f>
        <v>2</v>
      </c>
      <c r="E75" s="79">
        <f>IF(D75=0,0,IF(D75=2,MATCH(C75,{-40000,-6.9999999999,-2.9999999999,3,7,40000},1)/2-0.5,IF(D75=3,MATCH(C75,{-40000,-9.9999999999,-6.9999999999,-2.9999999999,3,7,10,40000},1)/2-0.5,IF(D75=4,MATCH(C75,{-40000,-12.9999999999,-9.9999999999,-6.9999999999,-2.9999999999,3,7,10,13,40000},1)/2-0.5))))</f>
        <v>0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7">
        <f t="shared" si="3"/>
        <v>7</v>
      </c>
      <c r="B76" s="80">
        <f t="shared" si="2"/>
        <v>9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12.125</v>
      </c>
      <c r="D76" s="76">
        <f>COUNTIF(Расклады!Z:AC,A76&amp;"+"&amp;B76)+COUNTIF(Расклады!Z:AC,B76&amp;"+"&amp;A76)</f>
        <v>2</v>
      </c>
      <c r="E76" s="79">
        <f>IF(D76=0,0,IF(D76=2,MATCH(C76,{-40000,-6.9999999999,-2.9999999999,3,7,40000},1)/2-0.5,IF(D76=3,MATCH(C76,{-40000,-9.9999999999,-6.9999999999,-2.9999999999,3,7,10,40000},1)/2-0.5,IF(D76=4,MATCH(C76,{-40000,-12.9999999999,-9.9999999999,-6.9999999999,-2.9999999999,3,7,10,13,40000},1)/2-0.5))))</f>
        <v>2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4</v>
      </c>
    </row>
    <row r="77" spans="1:6" ht="12.75">
      <c r="A77" s="67">
        <f t="shared" si="3"/>
        <v>7</v>
      </c>
      <c r="B77" s="80">
        <f t="shared" si="2"/>
        <v>10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76">
        <f>COUNTIF(Расклады!Z:AC,A77&amp;"+"&amp;B77)+COUNTIF(Расклады!Z:AC,B77&amp;"+"&amp;A77)</f>
        <v>0</v>
      </c>
      <c r="E77" s="79">
        <f>IF(D77=0,0,IF(D77=2,MATCH(C77,{-40000,-6.9999999999,-2.9999999999,3,7,40000},1)/2-0.5,IF(D77=3,MATCH(C77,{-40000,-9.9999999999,-6.9999999999,-2.9999999999,3,7,10,40000},1)/2-0.5,IF(D77=4,MATCH(C77,{-40000,-12.9999999999,-9.9999999999,-6.9999999999,-2.9999999999,3,7,10,13,40000},1)/2-0.5))))</f>
        <v>0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7">
        <f t="shared" si="3"/>
        <v>7</v>
      </c>
      <c r="B78" s="80">
        <f t="shared" si="2"/>
        <v>11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-0.4375</v>
      </c>
      <c r="D78" s="76">
        <f>COUNTIF(Расклады!Z:AC,A78&amp;"+"&amp;B78)+COUNTIF(Расклады!Z:AC,B78&amp;"+"&amp;A78)</f>
        <v>2</v>
      </c>
      <c r="E78" s="79">
        <f>IF(D78=0,0,IF(D78=2,MATCH(C78,{-40000,-6.9999999999,-2.9999999999,3,7,40000},1)/2-0.5,IF(D78=3,MATCH(C78,{-40000,-9.9999999999,-6.9999999999,-2.9999999999,3,7,10,40000},1)/2-0.5,IF(D78=4,MATCH(C78,{-40000,-12.9999999999,-9.9999999999,-6.9999999999,-2.9999999999,3,7,10,13,40000},1)/2-0.5))))</f>
        <v>1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2</v>
      </c>
    </row>
    <row r="79" spans="1:6" ht="12.75">
      <c r="A79" s="67">
        <f t="shared" si="3"/>
        <v>7</v>
      </c>
      <c r="B79" s="80">
        <f t="shared" si="2"/>
        <v>12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0.0625</v>
      </c>
      <c r="D79" s="76">
        <f>COUNTIF(Расклады!Z:AC,A79&amp;"+"&amp;B79)+COUNTIF(Расклады!Z:AC,B79&amp;"+"&amp;A79)</f>
        <v>2</v>
      </c>
      <c r="E79" s="79">
        <f>IF(D79=0,0,IF(D79=2,MATCH(C79,{-40000,-6.9999999999,-2.9999999999,3,7,40000},1)/2-0.5,IF(D79=3,MATCH(C79,{-40000,-9.9999999999,-6.9999999999,-2.9999999999,3,7,10,40000},1)/2-0.5,IF(D79=4,MATCH(C79,{-40000,-12.9999999999,-9.9999999999,-6.9999999999,-2.9999999999,3,7,10,13,40000},1)/2-0.5))))</f>
        <v>1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2</v>
      </c>
    </row>
    <row r="80" spans="1:6" ht="12.75">
      <c r="A80" s="67">
        <f t="shared" si="3"/>
        <v>8</v>
      </c>
      <c r="B80" s="80">
        <f t="shared" si="2"/>
        <v>1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15.28125</v>
      </c>
      <c r="D80" s="76">
        <f>COUNTIF(Расклады!Z:AC,A80&amp;"+"&amp;B80)+COUNTIF(Расклады!Z:AC,B80&amp;"+"&amp;A80)</f>
        <v>2</v>
      </c>
      <c r="E80" s="79">
        <f>IF(D80=0,0,IF(D80=2,MATCH(C80,{-40000,-6.9999999999,-2.9999999999,3,7,40000},1)/2-0.5,IF(D80=3,MATCH(C80,{-40000,-9.9999999999,-6.9999999999,-2.9999999999,3,7,10,40000},1)/2-0.5,IF(D80=4,MATCH(C80,{-40000,-12.9999999999,-9.9999999999,-6.9999999999,-2.9999999999,3,7,10,13,40000},1)/2-0.5))))</f>
        <v>2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4</v>
      </c>
    </row>
    <row r="81" spans="1:6" ht="12.75">
      <c r="A81" s="67">
        <f t="shared" si="3"/>
        <v>8</v>
      </c>
      <c r="B81" s="80">
        <f t="shared" si="2"/>
        <v>2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-0.96875</v>
      </c>
      <c r="D81" s="76">
        <f>COUNTIF(Расклады!Z:AC,A81&amp;"+"&amp;B81)+COUNTIF(Расклады!Z:AC,B81&amp;"+"&amp;A81)</f>
        <v>2</v>
      </c>
      <c r="E81" s="79">
        <f>IF(D81=0,0,IF(D81=2,MATCH(C81,{-40000,-6.9999999999,-2.9999999999,3,7,40000},1)/2-0.5,IF(D81=3,MATCH(C81,{-40000,-9.9999999999,-6.9999999999,-2.9999999999,3,7,10,40000},1)/2-0.5,IF(D81=4,MATCH(C81,{-40000,-12.9999999999,-9.9999999999,-6.9999999999,-2.9999999999,3,7,10,13,40000},1)/2-0.5))))</f>
        <v>1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2</v>
      </c>
    </row>
    <row r="82" spans="1:6" ht="12.75">
      <c r="A82" s="67">
        <f aca="true" t="shared" si="4" ref="A82:A145">IF(B82=1,A81+1,IF(B82="---","---",A81))</f>
        <v>8</v>
      </c>
      <c r="B82" s="80">
        <f aca="true" t="shared" si="5" ref="B82:B145">IF(B81="---","---",IF(AND(A81=A$1,B81+1=A$1),"---",IF(B81=A$1,1,IF(B81+1=A81,B81+2,B81+1))))</f>
        <v>3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76">
        <f>COUNTIF(Расклады!Z:AC,A82&amp;"+"&amp;B82)+COUNTIF(Расклады!Z:AC,B82&amp;"+"&amp;A82)</f>
        <v>0</v>
      </c>
      <c r="E82" s="79">
        <f>IF(D82=0,0,IF(D82=2,MATCH(C82,{-40000,-6.9999999999,-2.9999999999,3,7,40000},1)/2-0.5,IF(D82=3,MATCH(C82,{-40000,-9.9999999999,-6.9999999999,-2.9999999999,3,7,10,40000},1)/2-0.5,IF(D82=4,MATCH(C82,{-40000,-12.9999999999,-9.9999999999,-6.9999999999,-2.9999999999,3,7,10,13,40000},1)/2-0.5))))</f>
        <v>0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7">
        <f t="shared" si="4"/>
        <v>8</v>
      </c>
      <c r="B83" s="80">
        <f t="shared" si="5"/>
        <v>4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0.03125</v>
      </c>
      <c r="D83" s="76">
        <f>COUNTIF(Расклады!Z:AC,A83&amp;"+"&amp;B83)+COUNTIF(Расклады!Z:AC,B83&amp;"+"&amp;A83)</f>
        <v>2</v>
      </c>
      <c r="E83" s="79">
        <f>IF(D83=0,0,IF(D83=2,MATCH(C83,{-40000,-6.9999999999,-2.9999999999,3,7,40000},1)/2-0.5,IF(D83=3,MATCH(C83,{-40000,-9.9999999999,-6.9999999999,-2.9999999999,3,7,10,40000},1)/2-0.5,IF(D83=4,MATCH(C83,{-40000,-12.9999999999,-9.9999999999,-6.9999999999,-2.9999999999,3,7,10,13,40000},1)/2-0.5))))</f>
        <v>1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2</v>
      </c>
    </row>
    <row r="84" spans="1:6" ht="12.75">
      <c r="A84" s="67">
        <f t="shared" si="4"/>
        <v>8</v>
      </c>
      <c r="B84" s="80">
        <f t="shared" si="5"/>
        <v>5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4.96875</v>
      </c>
      <c r="D84" s="76">
        <f>COUNTIF(Расклады!Z:AC,A84&amp;"+"&amp;B84)+COUNTIF(Расклады!Z:AC,B84&amp;"+"&amp;A84)</f>
        <v>2</v>
      </c>
      <c r="E84" s="79">
        <f>IF(D84=0,0,IF(D84=2,MATCH(C84,{-40000,-6.9999999999,-2.9999999999,3,7,40000},1)/2-0.5,IF(D84=3,MATCH(C84,{-40000,-9.9999999999,-6.9999999999,-2.9999999999,3,7,10,40000},1)/2-0.5,IF(D84=4,MATCH(C84,{-40000,-12.9999999999,-9.9999999999,-6.9999999999,-2.9999999999,3,7,10,13,40000},1)/2-0.5))))</f>
        <v>1.5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4</v>
      </c>
    </row>
    <row r="85" spans="1:6" ht="12.75">
      <c r="A85" s="67">
        <f t="shared" si="4"/>
        <v>8</v>
      </c>
      <c r="B85" s="80">
        <f t="shared" si="5"/>
        <v>6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10</v>
      </c>
      <c r="D85" s="76">
        <f>COUNTIF(Расклады!Z:AC,A85&amp;"+"&amp;B85)+COUNTIF(Расклады!Z:AC,B85&amp;"+"&amp;A85)</f>
        <v>2</v>
      </c>
      <c r="E85" s="79">
        <f>IF(D85=0,0,IF(D85=2,MATCH(C85,{-40000,-6.9999999999,-2.9999999999,3,7,40000},1)/2-0.5,IF(D85=3,MATCH(C85,{-40000,-9.9999999999,-6.9999999999,-2.9999999999,3,7,10,40000},1)/2-0.5,IF(D85=4,MATCH(C85,{-40000,-12.9999999999,-9.9999999999,-6.9999999999,-2.9999999999,3,7,10,13,40000},1)/2-0.5))))</f>
        <v>2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2</v>
      </c>
    </row>
    <row r="86" spans="1:6" ht="12.75">
      <c r="A86" s="67">
        <f t="shared" si="4"/>
        <v>8</v>
      </c>
      <c r="B86" s="80">
        <f t="shared" si="5"/>
        <v>7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14.75</v>
      </c>
      <c r="D86" s="76">
        <f>COUNTIF(Расклады!Z:AC,A86&amp;"+"&amp;B86)+COUNTIF(Расклады!Z:AC,B86&amp;"+"&amp;A86)</f>
        <v>2</v>
      </c>
      <c r="E86" s="79">
        <f>IF(D86=0,0,IF(D86=2,MATCH(C86,{-40000,-6.9999999999,-2.9999999999,3,7,40000},1)/2-0.5,IF(D86=3,MATCH(C86,{-40000,-9.9999999999,-6.9999999999,-2.9999999999,3,7,10,40000},1)/2-0.5,IF(D86=4,MATCH(C86,{-40000,-12.9999999999,-9.9999999999,-6.9999999999,-2.9999999999,3,7,10,13,40000},1)/2-0.5))))</f>
        <v>2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4</v>
      </c>
    </row>
    <row r="87" spans="1:6" ht="12.75">
      <c r="A87" s="67">
        <f t="shared" si="4"/>
        <v>8</v>
      </c>
      <c r="B87" s="80">
        <f t="shared" si="5"/>
        <v>9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-7.0625</v>
      </c>
      <c r="D87" s="76">
        <f>COUNTIF(Расклады!Z:AC,A87&amp;"+"&amp;B87)+COUNTIF(Расклады!Z:AC,B87&amp;"+"&amp;A87)</f>
        <v>2</v>
      </c>
      <c r="E87" s="79">
        <f>IF(D87=0,0,IF(D87=2,MATCH(C87,{-40000,-6.9999999999,-2.9999999999,3,7,40000},1)/2-0.5,IF(D87=3,MATCH(C87,{-40000,-9.9999999999,-6.9999999999,-2.9999999999,3,7,10,40000},1)/2-0.5,IF(D87=4,MATCH(C87,{-40000,-12.9999999999,-9.9999999999,-6.9999999999,-2.9999999999,3,7,10,13,40000},1)/2-0.5))))</f>
        <v>0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2</v>
      </c>
    </row>
    <row r="88" spans="1:6" ht="12.75">
      <c r="A88" s="67">
        <f t="shared" si="4"/>
        <v>8</v>
      </c>
      <c r="B88" s="80">
        <f t="shared" si="5"/>
        <v>10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4.5625</v>
      </c>
      <c r="D88" s="76">
        <f>COUNTIF(Расклады!Z:AC,A88&amp;"+"&amp;B88)+COUNTIF(Расклады!Z:AC,B88&amp;"+"&amp;A88)</f>
        <v>2</v>
      </c>
      <c r="E88" s="79">
        <f>IF(D88=0,0,IF(D88=2,MATCH(C88,{-40000,-6.9999999999,-2.9999999999,3,7,40000},1)/2-0.5,IF(D88=3,MATCH(C88,{-40000,-9.9999999999,-6.9999999999,-2.9999999999,3,7,10,40000},1)/2-0.5,IF(D88=4,MATCH(C88,{-40000,-12.9999999999,-9.9999999999,-6.9999999999,-2.9999999999,3,7,10,13,40000},1)/2-0.5))))</f>
        <v>1.5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2</v>
      </c>
    </row>
    <row r="89" spans="1:6" ht="12.75">
      <c r="A89" s="67">
        <f t="shared" si="4"/>
        <v>8</v>
      </c>
      <c r="B89" s="80">
        <f t="shared" si="5"/>
        <v>11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14.59375</v>
      </c>
      <c r="D89" s="76">
        <f>COUNTIF(Расклады!Z:AC,A89&amp;"+"&amp;B89)+COUNTIF(Расклады!Z:AC,B89&amp;"+"&amp;A89)</f>
        <v>2</v>
      </c>
      <c r="E89" s="79">
        <f>IF(D89=0,0,IF(D89=2,MATCH(C89,{-40000,-6.9999999999,-2.9999999999,3,7,40000},1)/2-0.5,IF(D89=3,MATCH(C89,{-40000,-9.9999999999,-6.9999999999,-2.9999999999,3,7,10,40000},1)/2-0.5,IF(D89=4,MATCH(C89,{-40000,-12.9999999999,-9.9999999999,-6.9999999999,-2.9999999999,3,7,10,13,40000},1)/2-0.5))))</f>
        <v>2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4</v>
      </c>
    </row>
    <row r="90" spans="1:6" ht="12.75">
      <c r="A90" s="67">
        <f t="shared" si="4"/>
        <v>8</v>
      </c>
      <c r="B90" s="80">
        <f t="shared" si="5"/>
        <v>12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1.03125</v>
      </c>
      <c r="D90" s="76">
        <f>COUNTIF(Расклады!Z:AC,A90&amp;"+"&amp;B90)+COUNTIF(Расклады!Z:AC,B90&amp;"+"&amp;A90)</f>
        <v>2</v>
      </c>
      <c r="E90" s="79">
        <f>IF(D90=0,0,IF(D90=2,MATCH(C90,{-40000,-6.9999999999,-2.9999999999,3,7,40000},1)/2-0.5,IF(D90=3,MATCH(C90,{-40000,-9.9999999999,-6.9999999999,-2.9999999999,3,7,10,40000},1)/2-0.5,IF(D90=4,MATCH(C90,{-40000,-12.9999999999,-9.9999999999,-6.9999999999,-2.9999999999,3,7,10,13,40000},1)/2-0.5))))</f>
        <v>1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2</v>
      </c>
    </row>
    <row r="91" spans="1:6" ht="12.75">
      <c r="A91" s="67">
        <f t="shared" si="4"/>
        <v>9</v>
      </c>
      <c r="B91" s="80">
        <f t="shared" si="5"/>
        <v>1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2.03125</v>
      </c>
      <c r="D91" s="76">
        <f>COUNTIF(Расклады!Z:AC,A91&amp;"+"&amp;B91)+COUNTIF(Расклады!Z:AC,B91&amp;"+"&amp;A91)</f>
        <v>2</v>
      </c>
      <c r="E91" s="79">
        <f>IF(D91=0,0,IF(D91=2,MATCH(C91,{-40000,-6.9999999999,-2.9999999999,3,7,40000},1)/2-0.5,IF(D91=3,MATCH(C91,{-40000,-9.9999999999,-6.9999999999,-2.9999999999,3,7,10,40000},1)/2-0.5,IF(D91=4,MATCH(C91,{-40000,-12.9999999999,-9.9999999999,-6.9999999999,-2.9999999999,3,7,10,13,40000},1)/2-0.5))))</f>
        <v>1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2</v>
      </c>
    </row>
    <row r="92" spans="1:6" ht="12.75">
      <c r="A92" s="67">
        <f t="shared" si="4"/>
        <v>9</v>
      </c>
      <c r="B92" s="80">
        <f t="shared" si="5"/>
        <v>2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-11.0625</v>
      </c>
      <c r="D92" s="76">
        <f>COUNTIF(Расклады!Z:AC,A92&amp;"+"&amp;B92)+COUNTIF(Расклады!Z:AC,B92&amp;"+"&amp;A92)</f>
        <v>2</v>
      </c>
      <c r="E92" s="79">
        <f>IF(D92=0,0,IF(D92=2,MATCH(C92,{-40000,-6.9999999999,-2.9999999999,3,7,40000},1)/2-0.5,IF(D92=3,MATCH(C92,{-40000,-9.9999999999,-6.9999999999,-2.9999999999,3,7,10,40000},1)/2-0.5,IF(D92=4,MATCH(C92,{-40000,-12.9999999999,-9.9999999999,-6.9999999999,-2.9999999999,3,7,10,13,40000},1)/2-0.5))))</f>
        <v>0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1</v>
      </c>
    </row>
    <row r="93" spans="1:6" ht="12.75">
      <c r="A93" s="67">
        <f t="shared" si="4"/>
        <v>9</v>
      </c>
      <c r="B93" s="80">
        <f t="shared" si="5"/>
        <v>3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5.09375</v>
      </c>
      <c r="D93" s="76">
        <f>COUNTIF(Расклады!Z:AC,A93&amp;"+"&amp;B93)+COUNTIF(Расклады!Z:AC,B93&amp;"+"&amp;A93)</f>
        <v>2</v>
      </c>
      <c r="E93" s="79">
        <f>IF(D93=0,0,IF(D93=2,MATCH(C93,{-40000,-6.9999999999,-2.9999999999,3,7,40000},1)/2-0.5,IF(D93=3,MATCH(C93,{-40000,-9.9999999999,-6.9999999999,-2.9999999999,3,7,10,40000},1)/2-0.5,IF(D93=4,MATCH(C93,{-40000,-12.9999999999,-9.9999999999,-6.9999999999,-2.9999999999,3,7,10,13,40000},1)/2-0.5))))</f>
        <v>1.5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3</v>
      </c>
    </row>
    <row r="94" spans="1:6" ht="12.75">
      <c r="A94" s="67">
        <f t="shared" si="4"/>
        <v>9</v>
      </c>
      <c r="B94" s="80">
        <f t="shared" si="5"/>
        <v>4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-4.21875</v>
      </c>
      <c r="D94" s="76">
        <f>COUNTIF(Расклады!Z:AC,A94&amp;"+"&amp;B94)+COUNTIF(Расклады!Z:AC,B94&amp;"+"&amp;A94)</f>
        <v>2</v>
      </c>
      <c r="E94" s="79">
        <f>IF(D94=0,0,IF(D94=2,MATCH(C94,{-40000,-6.9999999999,-2.9999999999,3,7,40000},1)/2-0.5,IF(D94=3,MATCH(C94,{-40000,-9.9999999999,-6.9999999999,-2.9999999999,3,7,10,40000},1)/2-0.5,IF(D94=4,MATCH(C94,{-40000,-12.9999999999,-9.9999999999,-6.9999999999,-2.9999999999,3,7,10,13,40000},1)/2-0.5))))</f>
        <v>0.5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2</v>
      </c>
    </row>
    <row r="95" spans="1:6" ht="12.75">
      <c r="A95" s="67">
        <f t="shared" si="4"/>
        <v>9</v>
      </c>
      <c r="B95" s="80">
        <f t="shared" si="5"/>
        <v>5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7.75</v>
      </c>
      <c r="D95" s="76">
        <f>COUNTIF(Расклады!Z:AC,A95&amp;"+"&amp;B95)+COUNTIF(Расклады!Z:AC,B95&amp;"+"&amp;A95)</f>
        <v>2</v>
      </c>
      <c r="E95" s="79">
        <f>IF(D95=0,0,IF(D95=2,MATCH(C95,{-40000,-6.9999999999,-2.9999999999,3,7,40000},1)/2-0.5,IF(D95=3,MATCH(C95,{-40000,-9.9999999999,-6.9999999999,-2.9999999999,3,7,10,40000},1)/2-0.5,IF(D95=4,MATCH(C95,{-40000,-12.9999999999,-9.9999999999,-6.9999999999,-2.9999999999,3,7,10,13,40000},1)/2-0.5))))</f>
        <v>2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2</v>
      </c>
    </row>
    <row r="96" spans="1:6" ht="12.75">
      <c r="A96" s="67">
        <f t="shared" si="4"/>
        <v>9</v>
      </c>
      <c r="B96" s="80">
        <f t="shared" si="5"/>
        <v>6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-2.78125</v>
      </c>
      <c r="D96" s="76">
        <f>COUNTIF(Расклады!Z:AC,A96&amp;"+"&amp;B96)+COUNTIF(Расклады!Z:AC,B96&amp;"+"&amp;A96)</f>
        <v>2</v>
      </c>
      <c r="E96" s="79">
        <f>IF(D96=0,0,IF(D96=2,MATCH(C96,{-40000,-6.9999999999,-2.9999999999,3,7,40000},1)/2-0.5,IF(D96=3,MATCH(C96,{-40000,-9.9999999999,-6.9999999999,-2.9999999999,3,7,10,40000},1)/2-0.5,IF(D96=4,MATCH(C96,{-40000,-12.9999999999,-9.9999999999,-6.9999999999,-2.9999999999,3,7,10,13,40000},1)/2-0.5))))</f>
        <v>1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2</v>
      </c>
    </row>
    <row r="97" spans="1:6" ht="12.75">
      <c r="A97" s="67">
        <f t="shared" si="4"/>
        <v>9</v>
      </c>
      <c r="B97" s="80">
        <f t="shared" si="5"/>
        <v>7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-12.125</v>
      </c>
      <c r="D97" s="76">
        <f>COUNTIF(Расклады!Z:AC,A97&amp;"+"&amp;B97)+COUNTIF(Расклады!Z:AC,B97&amp;"+"&amp;A97)</f>
        <v>2</v>
      </c>
      <c r="E97" s="79">
        <f>IF(D97=0,0,IF(D97=2,MATCH(C97,{-40000,-6.9999999999,-2.9999999999,3,7,40000},1)/2-0.5,IF(D97=3,MATCH(C97,{-40000,-9.9999999999,-6.9999999999,-2.9999999999,3,7,10,40000},1)/2-0.5,IF(D97=4,MATCH(C97,{-40000,-12.9999999999,-9.9999999999,-6.9999999999,-2.9999999999,3,7,10,13,40000},1)/2-0.5))))</f>
        <v>0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7">
        <f t="shared" si="4"/>
        <v>9</v>
      </c>
      <c r="B98" s="80">
        <f t="shared" si="5"/>
        <v>8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7.0625</v>
      </c>
      <c r="D98" s="76">
        <f>COUNTIF(Расклады!Z:AC,A98&amp;"+"&amp;B98)+COUNTIF(Расклады!Z:AC,B98&amp;"+"&amp;A98)</f>
        <v>2</v>
      </c>
      <c r="E98" s="79">
        <f>IF(D98=0,0,IF(D98=2,MATCH(C98,{-40000,-6.9999999999,-2.9999999999,3,7,40000},1)/2-0.5,IF(D98=3,MATCH(C98,{-40000,-9.9999999999,-6.9999999999,-2.9999999999,3,7,10,40000},1)/2-0.5,IF(D98=4,MATCH(C98,{-40000,-12.9999999999,-9.9999999999,-6.9999999999,-2.9999999999,3,7,10,13,40000},1)/2-0.5))))</f>
        <v>2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2</v>
      </c>
    </row>
    <row r="99" spans="1:6" ht="12.75">
      <c r="A99" s="67">
        <f t="shared" si="4"/>
        <v>9</v>
      </c>
      <c r="B99" s="80">
        <f t="shared" si="5"/>
        <v>10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-0.5625</v>
      </c>
      <c r="D99" s="76">
        <f>COUNTIF(Расклады!Z:AC,A99&amp;"+"&amp;B99)+COUNTIF(Расклады!Z:AC,B99&amp;"+"&amp;A99)</f>
        <v>2</v>
      </c>
      <c r="E99" s="79">
        <f>IF(D99=0,0,IF(D99=2,MATCH(C99,{-40000,-6.9999999999,-2.9999999999,3,7,40000},1)/2-0.5,IF(D99=3,MATCH(C99,{-40000,-9.9999999999,-6.9999999999,-2.9999999999,3,7,10,40000},1)/2-0.5,IF(D99=4,MATCH(C99,{-40000,-12.9999999999,-9.9999999999,-6.9999999999,-2.9999999999,3,7,10,13,40000},1)/2-0.5))))</f>
        <v>1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1</v>
      </c>
    </row>
    <row r="100" spans="1:6" ht="12.75">
      <c r="A100" s="67">
        <f t="shared" si="4"/>
        <v>9</v>
      </c>
      <c r="B100" s="80">
        <f t="shared" si="5"/>
        <v>11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15</v>
      </c>
      <c r="D100" s="76">
        <f>COUNTIF(Расклады!Z:AC,A100&amp;"+"&amp;B100)+COUNTIF(Расклады!Z:AC,B100&amp;"+"&amp;A100)</f>
        <v>2</v>
      </c>
      <c r="E100" s="79">
        <f>IF(D100=0,0,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)</f>
        <v>2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4</v>
      </c>
    </row>
    <row r="101" spans="1:6" ht="12.75">
      <c r="A101" s="67">
        <f t="shared" si="4"/>
        <v>9</v>
      </c>
      <c r="B101" s="80">
        <f t="shared" si="5"/>
        <v>12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76">
        <f>COUNTIF(Расклады!Z:AC,A101&amp;"+"&amp;B101)+COUNTIF(Расклады!Z:AC,B101&amp;"+"&amp;A101)</f>
        <v>0</v>
      </c>
      <c r="E101" s="79">
        <f>IF(D101=0,0,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)</f>
        <v>0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7">
        <f t="shared" si="4"/>
        <v>10</v>
      </c>
      <c r="B102" s="80">
        <f t="shared" si="5"/>
        <v>1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8.96875</v>
      </c>
      <c r="D102" s="76">
        <f>COUNTIF(Расклады!Z:AC,A102&amp;"+"&amp;B102)+COUNTIF(Расклады!Z:AC,B102&amp;"+"&amp;A102)</f>
        <v>2</v>
      </c>
      <c r="E102" s="79">
        <f>IF(D102=0,0,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)</f>
        <v>2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4</v>
      </c>
    </row>
    <row r="103" spans="1:6" ht="12.75">
      <c r="A103" s="67">
        <f t="shared" si="4"/>
        <v>10</v>
      </c>
      <c r="B103" s="80">
        <f t="shared" si="5"/>
        <v>2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-0.65625</v>
      </c>
      <c r="D103" s="76">
        <f>COUNTIF(Расклады!Z:AC,A103&amp;"+"&amp;B103)+COUNTIF(Расклады!Z:AC,B103&amp;"+"&amp;A103)</f>
        <v>2</v>
      </c>
      <c r="E103" s="79">
        <f>IF(D103=0,0,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)</f>
        <v>1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2</v>
      </c>
    </row>
    <row r="104" spans="1:6" ht="12.75">
      <c r="A104" s="67">
        <f t="shared" si="4"/>
        <v>10</v>
      </c>
      <c r="B104" s="80">
        <f t="shared" si="5"/>
        <v>3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-7.75</v>
      </c>
      <c r="D104" s="76">
        <f>COUNTIF(Расклады!Z:AC,A104&amp;"+"&amp;B104)+COUNTIF(Расклады!Z:AC,B104&amp;"+"&amp;A104)</f>
        <v>2</v>
      </c>
      <c r="E104" s="79">
        <f>IF(D104=0,0,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2</v>
      </c>
    </row>
    <row r="105" spans="1:6" ht="12.75">
      <c r="A105" s="67">
        <f t="shared" si="4"/>
        <v>10</v>
      </c>
      <c r="B105" s="80">
        <f t="shared" si="5"/>
        <v>4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4.875</v>
      </c>
      <c r="D105" s="76">
        <f>COUNTIF(Расклады!Z:AC,A105&amp;"+"&amp;B105)+COUNTIF(Расклады!Z:AC,B105&amp;"+"&amp;A105)</f>
        <v>2</v>
      </c>
      <c r="E105" s="79">
        <f>IF(D105=0,0,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)</f>
        <v>1.5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2</v>
      </c>
    </row>
    <row r="106" spans="1:6" ht="12.75">
      <c r="A106" s="67">
        <f t="shared" si="4"/>
        <v>10</v>
      </c>
      <c r="B106" s="80">
        <f t="shared" si="5"/>
        <v>5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18.6875</v>
      </c>
      <c r="D106" s="76">
        <f>COUNTIF(Расклады!Z:AC,A106&amp;"+"&amp;B106)+COUNTIF(Расклады!Z:AC,B106&amp;"+"&amp;A106)</f>
        <v>2</v>
      </c>
      <c r="E106" s="79">
        <f>IF(D106=0,0,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)</f>
        <v>2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4</v>
      </c>
    </row>
    <row r="107" spans="1:6" ht="12.75">
      <c r="A107" s="67">
        <f t="shared" si="4"/>
        <v>10</v>
      </c>
      <c r="B107" s="80">
        <f t="shared" si="5"/>
        <v>6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5.1875</v>
      </c>
      <c r="D107" s="76">
        <f>COUNTIF(Расклады!Z:AC,A107&amp;"+"&amp;B107)+COUNTIF(Расклады!Z:AC,B107&amp;"+"&amp;A107)</f>
        <v>2</v>
      </c>
      <c r="E107" s="79">
        <f>IF(D107=0,0,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)</f>
        <v>1.5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4</v>
      </c>
    </row>
    <row r="108" spans="1:6" ht="12.75">
      <c r="A108" s="67">
        <f t="shared" si="4"/>
        <v>10</v>
      </c>
      <c r="B108" s="80">
        <f t="shared" si="5"/>
        <v>7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76">
        <f>COUNTIF(Расклады!Z:AC,A108&amp;"+"&amp;B108)+COUNTIF(Расклады!Z:AC,B108&amp;"+"&amp;A108)</f>
        <v>0</v>
      </c>
      <c r="E108" s="79">
        <f>IF(D108=0,0,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)</f>
        <v>0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>
        <f t="shared" si="4"/>
        <v>10</v>
      </c>
      <c r="B109" s="80">
        <f t="shared" si="5"/>
        <v>8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-4.5625</v>
      </c>
      <c r="D109" s="76">
        <f>COUNTIF(Расклады!Z:AC,A109&amp;"+"&amp;B109)+COUNTIF(Расклады!Z:AC,B109&amp;"+"&amp;A109)</f>
        <v>2</v>
      </c>
      <c r="E109" s="79">
        <f>IF(D109=0,0,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)</f>
        <v>0.5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2</v>
      </c>
    </row>
    <row r="110" spans="1:6" ht="12.75">
      <c r="A110" s="67">
        <f t="shared" si="4"/>
        <v>10</v>
      </c>
      <c r="B110" s="80">
        <f t="shared" si="5"/>
        <v>9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0.5625</v>
      </c>
      <c r="D110" s="76">
        <f>COUNTIF(Расклады!Z:AC,A110&amp;"+"&amp;B110)+COUNTIF(Расклады!Z:AC,B110&amp;"+"&amp;A110)</f>
        <v>2</v>
      </c>
      <c r="E110" s="79">
        <f>IF(D110=0,0,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)</f>
        <v>1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3</v>
      </c>
    </row>
    <row r="111" spans="1:6" ht="12.75">
      <c r="A111" s="67">
        <f t="shared" si="4"/>
        <v>10</v>
      </c>
      <c r="B111" s="80">
        <f t="shared" si="5"/>
        <v>11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-6.8125</v>
      </c>
      <c r="D111" s="76">
        <f>COUNTIF(Расклады!Z:AC,A111&amp;"+"&amp;B111)+COUNTIF(Расклады!Z:AC,B111&amp;"+"&amp;A111)</f>
        <v>2</v>
      </c>
      <c r="E111" s="79">
        <f>IF(D111=0,0,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)</f>
        <v>0.5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7">
        <f t="shared" si="4"/>
        <v>10</v>
      </c>
      <c r="B112" s="80">
        <f t="shared" si="5"/>
        <v>12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2.53125</v>
      </c>
      <c r="D112" s="76">
        <f>COUNTIF(Расклады!Z:AC,A112&amp;"+"&amp;B112)+COUNTIF(Расклады!Z:AC,B112&amp;"+"&amp;A112)</f>
        <v>2</v>
      </c>
      <c r="E112" s="79">
        <f>IF(D112=0,0,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)</f>
        <v>1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2</v>
      </c>
    </row>
    <row r="113" spans="1:6" ht="12.75">
      <c r="A113" s="67">
        <f t="shared" si="4"/>
        <v>11</v>
      </c>
      <c r="B113" s="80">
        <f t="shared" si="5"/>
        <v>1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-0.5</v>
      </c>
      <c r="D113" s="76">
        <f>COUNTIF(Расклады!Z:AC,A113&amp;"+"&amp;B113)+COUNTIF(Расклады!Z:AC,B113&amp;"+"&amp;A113)</f>
        <v>2</v>
      </c>
      <c r="E113" s="79">
        <f>IF(D113=0,0,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)</f>
        <v>1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2</v>
      </c>
    </row>
    <row r="114" spans="1:6" ht="12.75">
      <c r="A114" s="67">
        <f t="shared" si="4"/>
        <v>11</v>
      </c>
      <c r="B114" s="80">
        <f t="shared" si="5"/>
        <v>2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>
        <f>IF(D114=0,0,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>
        <f t="shared" si="4"/>
        <v>11</v>
      </c>
      <c r="B115" s="80">
        <f t="shared" si="5"/>
        <v>3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-1.03125</v>
      </c>
      <c r="D115" s="76">
        <f>COUNTIF(Расклады!Z:AC,A115&amp;"+"&amp;B115)+COUNTIF(Расклады!Z:AC,B115&amp;"+"&amp;A115)</f>
        <v>2</v>
      </c>
      <c r="E115" s="79">
        <f>IF(D115=0,0,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)</f>
        <v>1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2</v>
      </c>
    </row>
    <row r="116" spans="1:6" ht="12.75">
      <c r="A116" s="67">
        <f t="shared" si="4"/>
        <v>11</v>
      </c>
      <c r="B116" s="80">
        <f t="shared" si="5"/>
        <v>4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-8.5</v>
      </c>
      <c r="D116" s="76">
        <f>COUNTIF(Расклады!Z:AC,A116&amp;"+"&amp;B116)+COUNTIF(Расклады!Z:AC,B116&amp;"+"&amp;A116)</f>
        <v>2</v>
      </c>
      <c r="E116" s="79">
        <f>IF(D116=0,0,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>
        <f t="shared" si="4"/>
        <v>11</v>
      </c>
      <c r="B117" s="80">
        <f t="shared" si="5"/>
        <v>5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0.03125</v>
      </c>
      <c r="D117" s="76">
        <f>COUNTIF(Расклады!Z:AC,A117&amp;"+"&amp;B117)+COUNTIF(Расклады!Z:AC,B117&amp;"+"&amp;A117)</f>
        <v>2</v>
      </c>
      <c r="E117" s="79">
        <f>IF(D117=0,0,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)</f>
        <v>1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2</v>
      </c>
    </row>
    <row r="118" spans="1:6" ht="12.75">
      <c r="A118" s="67">
        <f t="shared" si="4"/>
        <v>11</v>
      </c>
      <c r="B118" s="80">
        <f t="shared" si="5"/>
        <v>6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-6.34375</v>
      </c>
      <c r="D118" s="76">
        <f>COUNTIF(Расклады!Z:AC,A118&amp;"+"&amp;B118)+COUNTIF(Расклады!Z:AC,B118&amp;"+"&amp;A118)</f>
        <v>2</v>
      </c>
      <c r="E118" s="79">
        <f>IF(D118=0,0,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)</f>
        <v>0.5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>
        <f t="shared" si="4"/>
        <v>11</v>
      </c>
      <c r="B119" s="80">
        <f t="shared" si="5"/>
        <v>7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0.4375</v>
      </c>
      <c r="D119" s="76">
        <f>COUNTIF(Расклады!Z:AC,A119&amp;"+"&amp;B119)+COUNTIF(Расклады!Z:AC,B119&amp;"+"&amp;A119)</f>
        <v>2</v>
      </c>
      <c r="E119" s="79">
        <f>IF(D119=0,0,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)</f>
        <v>1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2</v>
      </c>
    </row>
    <row r="120" spans="1:6" ht="12.75">
      <c r="A120" s="67">
        <f t="shared" si="4"/>
        <v>11</v>
      </c>
      <c r="B120" s="80">
        <f t="shared" si="5"/>
        <v>8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-14.59375</v>
      </c>
      <c r="D120" s="76">
        <f>COUNTIF(Расклады!Z:AC,A120&amp;"+"&amp;B120)+COUNTIF(Расклады!Z:AC,B120&amp;"+"&amp;A120)</f>
        <v>2</v>
      </c>
      <c r="E120" s="79">
        <f>IF(D120=0,0,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>
        <f t="shared" si="4"/>
        <v>11</v>
      </c>
      <c r="B121" s="80">
        <f t="shared" si="5"/>
        <v>9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-15</v>
      </c>
      <c r="D121" s="76">
        <f>COUNTIF(Расклады!Z:AC,A121&amp;"+"&amp;B121)+COUNTIF(Расклады!Z:AC,B121&amp;"+"&amp;A121)</f>
        <v>2</v>
      </c>
      <c r="E121" s="79">
        <f>IF(D121=0,0,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>
        <f t="shared" si="4"/>
        <v>11</v>
      </c>
      <c r="B122" s="80">
        <f t="shared" si="5"/>
        <v>10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6.8125</v>
      </c>
      <c r="D122" s="76">
        <f>COUNTIF(Расклады!Z:AC,A122&amp;"+"&amp;B122)+COUNTIF(Расклады!Z:AC,B122&amp;"+"&amp;A122)</f>
        <v>2</v>
      </c>
      <c r="E122" s="79">
        <f>IF(D122=0,0,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)</f>
        <v>1.5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4</v>
      </c>
    </row>
    <row r="123" spans="1:6" ht="12.75">
      <c r="A123" s="67">
        <f t="shared" si="4"/>
        <v>11</v>
      </c>
      <c r="B123" s="80">
        <f t="shared" si="5"/>
        <v>12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8.9375</v>
      </c>
      <c r="D123" s="76">
        <f>COUNTIF(Расклады!Z:AC,A123&amp;"+"&amp;B123)+COUNTIF(Расклады!Z:AC,B123&amp;"+"&amp;A123)</f>
        <v>2</v>
      </c>
      <c r="E123" s="79">
        <f>IF(D123=0,0,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)</f>
        <v>2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2</v>
      </c>
    </row>
    <row r="124" spans="1:6" ht="12.75">
      <c r="A124" s="67">
        <f t="shared" si="4"/>
        <v>12</v>
      </c>
      <c r="B124" s="80">
        <f t="shared" si="5"/>
        <v>1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3</v>
      </c>
      <c r="D124" s="76">
        <f>COUNTIF(Расклады!Z:AC,A124&amp;"+"&amp;B124)+COUNTIF(Расклады!Z:AC,B124&amp;"+"&amp;A124)</f>
        <v>2</v>
      </c>
      <c r="E124" s="79">
        <f>IF(D124=0,0,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)</f>
        <v>1.5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3</v>
      </c>
    </row>
    <row r="125" spans="1:6" ht="12.75">
      <c r="A125" s="67">
        <f t="shared" si="4"/>
        <v>12</v>
      </c>
      <c r="B125" s="80">
        <f t="shared" si="5"/>
        <v>2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0.21875</v>
      </c>
      <c r="D125" s="76">
        <f>COUNTIF(Расклады!Z:AC,A125&amp;"+"&amp;B125)+COUNTIF(Расклады!Z:AC,B125&amp;"+"&amp;A125)</f>
        <v>2</v>
      </c>
      <c r="E125" s="79">
        <f>IF(D125=0,0,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)</f>
        <v>1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2</v>
      </c>
    </row>
    <row r="126" spans="1:6" ht="12.75">
      <c r="A126" s="67">
        <f t="shared" si="4"/>
        <v>12</v>
      </c>
      <c r="B126" s="80">
        <f t="shared" si="5"/>
        <v>3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0.875</v>
      </c>
      <c r="D126" s="76">
        <f>COUNTIF(Расклады!Z:AC,A126&amp;"+"&amp;B126)+COUNTIF(Расклады!Z:AC,B126&amp;"+"&amp;A126)</f>
        <v>2</v>
      </c>
      <c r="E126" s="79">
        <f>IF(D126=0,0,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)</f>
        <v>1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2</v>
      </c>
    </row>
    <row r="127" spans="1:6" ht="12.75">
      <c r="A127" s="67">
        <f t="shared" si="4"/>
        <v>12</v>
      </c>
      <c r="B127" s="80">
        <f t="shared" si="5"/>
        <v>4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-1.5625</v>
      </c>
      <c r="D127" s="76">
        <f>COUNTIF(Расклады!Z:AC,A127&amp;"+"&amp;B127)+COUNTIF(Расклады!Z:AC,B127&amp;"+"&amp;A127)</f>
        <v>2</v>
      </c>
      <c r="E127" s="79">
        <f>IF(D127=0,0,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)</f>
        <v>1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1</v>
      </c>
    </row>
    <row r="128" spans="1:6" ht="12.75">
      <c r="A128" s="67">
        <f t="shared" si="4"/>
        <v>12</v>
      </c>
      <c r="B128" s="80">
        <f t="shared" si="5"/>
        <v>5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4.21875</v>
      </c>
      <c r="D128" s="76">
        <f>COUNTIF(Расклады!Z:AC,A128&amp;"+"&amp;B128)+COUNTIF(Расклады!Z:AC,B128&amp;"+"&amp;A128)</f>
        <v>2</v>
      </c>
      <c r="E128" s="79">
        <f>IF(D128=0,0,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)</f>
        <v>1.5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2</v>
      </c>
    </row>
    <row r="129" spans="1:6" ht="12.75">
      <c r="A129" s="67">
        <f t="shared" si="4"/>
        <v>12</v>
      </c>
      <c r="B129" s="80">
        <f t="shared" si="5"/>
        <v>6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2.3125</v>
      </c>
      <c r="D129" s="76">
        <f>COUNTIF(Расклады!Z:AC,A129&amp;"+"&amp;B129)+COUNTIF(Расклады!Z:AC,B129&amp;"+"&amp;A129)</f>
        <v>2</v>
      </c>
      <c r="E129" s="79">
        <f>IF(D129=0,0,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)</f>
        <v>1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3</v>
      </c>
    </row>
    <row r="130" spans="1:6" ht="12.75">
      <c r="A130" s="67">
        <f t="shared" si="4"/>
        <v>12</v>
      </c>
      <c r="B130" s="80">
        <f t="shared" si="5"/>
        <v>7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-0.0625</v>
      </c>
      <c r="D130" s="76">
        <f>COUNTIF(Расклады!Z:AC,A130&amp;"+"&amp;B130)+COUNTIF(Расклады!Z:AC,B130&amp;"+"&amp;A130)</f>
        <v>2</v>
      </c>
      <c r="E130" s="79">
        <f>IF(D130=0,0,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)</f>
        <v>1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2</v>
      </c>
    </row>
    <row r="131" spans="1:6" ht="12.75">
      <c r="A131" s="67">
        <f t="shared" si="4"/>
        <v>12</v>
      </c>
      <c r="B131" s="80">
        <f t="shared" si="5"/>
        <v>8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-1.03125</v>
      </c>
      <c r="D131" s="76">
        <f>COUNTIF(Расклады!Z:AC,A131&amp;"+"&amp;B131)+COUNTIF(Расклады!Z:AC,B131&amp;"+"&amp;A131)</f>
        <v>2</v>
      </c>
      <c r="E131" s="79">
        <f>IF(D131=0,0,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)</f>
        <v>1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2</v>
      </c>
    </row>
    <row r="132" spans="1:6" ht="12.75">
      <c r="A132" s="67">
        <f t="shared" si="4"/>
        <v>12</v>
      </c>
      <c r="B132" s="80">
        <f t="shared" si="5"/>
        <v>9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>
        <f>IF(D132=0,0,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>
        <f t="shared" si="4"/>
        <v>12</v>
      </c>
      <c r="B133" s="80">
        <f t="shared" si="5"/>
        <v>10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-2.53125</v>
      </c>
      <c r="D133" s="76">
        <f>COUNTIF(Расклады!Z:AC,A133&amp;"+"&amp;B133)+COUNTIF(Расклады!Z:AC,B133&amp;"+"&amp;A133)</f>
        <v>2</v>
      </c>
      <c r="E133" s="79">
        <f>IF(D133=0,0,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)</f>
        <v>1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2</v>
      </c>
    </row>
    <row r="134" spans="1:6" ht="12.75">
      <c r="A134" s="67">
        <f t="shared" si="4"/>
        <v>12</v>
      </c>
      <c r="B134" s="80">
        <f t="shared" si="5"/>
        <v>11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-8.9375</v>
      </c>
      <c r="D134" s="76">
        <f>COUNTIF(Расклады!Z:AC,A134&amp;"+"&amp;B134)+COUNTIF(Расклады!Z:AC,B134&amp;"+"&amp;A134)</f>
        <v>2</v>
      </c>
      <c r="E134" s="79">
        <f>IF(D134=0,0,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2</v>
      </c>
    </row>
    <row r="135" spans="1:6" ht="12.75">
      <c r="A135" s="67" t="str">
        <f t="shared" si="4"/>
        <v>---</v>
      </c>
      <c r="B135" s="80" t="str">
        <f t="shared" si="5"/>
        <v>---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>
        <f>IF(D135=0,0,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tr">
        <f t="shared" si="4"/>
        <v>---</v>
      </c>
      <c r="B136" s="80" t="str">
        <f t="shared" si="5"/>
        <v>---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>
        <f>IF(D136=0,0,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tr">
        <f t="shared" si="4"/>
        <v>---</v>
      </c>
      <c r="B137" s="80" t="str">
        <f t="shared" si="5"/>
        <v>---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>
        <f>IF(D137=0,0,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tr">
        <f t="shared" si="4"/>
        <v>---</v>
      </c>
      <c r="B138" s="80" t="str">
        <f t="shared" si="5"/>
        <v>---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>
        <f>IF(D138=0,0,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tr">
        <f t="shared" si="4"/>
        <v>---</v>
      </c>
      <c r="B139" s="80" t="str">
        <f t="shared" si="5"/>
        <v>---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>
        <f>IF(D139=0,0,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tr">
        <f t="shared" si="4"/>
        <v>---</v>
      </c>
      <c r="B140" s="80" t="str">
        <f t="shared" si="5"/>
        <v>---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>
        <f>IF(D140=0,0,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tr">
        <f t="shared" si="4"/>
        <v>---</v>
      </c>
      <c r="B141" s="80" t="str">
        <f t="shared" si="5"/>
        <v>---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>
        <f>IF(D141=0,0,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tr">
        <f t="shared" si="4"/>
        <v>---</v>
      </c>
      <c r="B142" s="80" t="str">
        <f t="shared" si="5"/>
        <v>---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>
        <f>IF(D142=0,0,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tr">
        <f t="shared" si="4"/>
        <v>---</v>
      </c>
      <c r="B143" s="80" t="str">
        <f t="shared" si="5"/>
        <v>---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>
        <f>IF(D143=0,0,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tr">
        <f t="shared" si="4"/>
        <v>---</v>
      </c>
      <c r="B144" s="80" t="str">
        <f t="shared" si="5"/>
        <v>---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>
        <f>IF(D144=0,0,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tr">
        <f t="shared" si="4"/>
        <v>---</v>
      </c>
      <c r="B145" s="80" t="str">
        <f t="shared" si="5"/>
        <v>---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>
        <f>IF(D145=0,0,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tr">
        <f aca="true" t="shared" si="6" ref="A146:A209">IF(B146=1,A145+1,IF(B146="---","---",A145))</f>
        <v>---</v>
      </c>
      <c r="B146" s="80" t="str">
        <f aca="true" t="shared" si="7" ref="B146:B209">IF(B145="---","---",IF(AND(A145=A$1,B145+1=A$1),"---",IF(B145=A$1,1,IF(B145+1=A145,B145+2,B145+1))))</f>
        <v>---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>
        <f>IF(D146=0,0,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tr">
        <f t="shared" si="6"/>
        <v>---</v>
      </c>
      <c r="B147" s="80" t="str">
        <f t="shared" si="7"/>
        <v>---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>
        <f>IF(D147=0,0,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tr">
        <f t="shared" si="6"/>
        <v>---</v>
      </c>
      <c r="B148" s="80" t="str">
        <f t="shared" si="7"/>
        <v>---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>
        <f>IF(D148=0,0,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tr">
        <f t="shared" si="6"/>
        <v>---</v>
      </c>
      <c r="B149" s="80" t="str">
        <f t="shared" si="7"/>
        <v>---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>
        <f>IF(D149=0,0,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tr">
        <f t="shared" si="6"/>
        <v>---</v>
      </c>
      <c r="B150" s="80" t="str">
        <f t="shared" si="7"/>
        <v>---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>
        <f>IF(D150=0,0,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tr">
        <f t="shared" si="6"/>
        <v>---</v>
      </c>
      <c r="B151" s="80" t="str">
        <f t="shared" si="7"/>
        <v>---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>
        <f>IF(D151=0,0,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tr">
        <f t="shared" si="6"/>
        <v>---</v>
      </c>
      <c r="B152" s="80" t="str">
        <f t="shared" si="7"/>
        <v>---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>
        <f>IF(D152=0,0,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tr">
        <f t="shared" si="6"/>
        <v>---</v>
      </c>
      <c r="B153" s="80" t="str">
        <f t="shared" si="7"/>
        <v>---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>
        <f>IF(D153=0,0,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tr">
        <f t="shared" si="6"/>
        <v>---</v>
      </c>
      <c r="B154" s="80" t="str">
        <f t="shared" si="7"/>
        <v>---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>
        <f>IF(D154=0,0,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tr">
        <f t="shared" si="6"/>
        <v>---</v>
      </c>
      <c r="B155" s="80" t="str">
        <f t="shared" si="7"/>
        <v>---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>
        <f>IF(D155=0,0,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tr">
        <f t="shared" si="6"/>
        <v>---</v>
      </c>
      <c r="B156" s="80" t="str">
        <f t="shared" si="7"/>
        <v>---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>
        <f>IF(D156=0,0,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tr">
        <f t="shared" si="6"/>
        <v>---</v>
      </c>
      <c r="B157" s="80" t="str">
        <f t="shared" si="7"/>
        <v>---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>
        <f>IF(D157=0,0,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tr">
        <f t="shared" si="6"/>
        <v>---</v>
      </c>
      <c r="B158" s="80" t="str">
        <f t="shared" si="7"/>
        <v>---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>
        <f>IF(D158=0,0,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tr">
        <f t="shared" si="6"/>
        <v>---</v>
      </c>
      <c r="B159" s="80" t="str">
        <f t="shared" si="7"/>
        <v>---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>
        <f>IF(D159=0,0,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tr">
        <f t="shared" si="6"/>
        <v>---</v>
      </c>
      <c r="B160" s="80" t="str">
        <f t="shared" si="7"/>
        <v>---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>
        <f>IF(D160=0,0,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tr">
        <f t="shared" si="6"/>
        <v>---</v>
      </c>
      <c r="B161" s="80" t="str">
        <f t="shared" si="7"/>
        <v>---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>
        <f>IF(D161=0,0,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tr">
        <f t="shared" si="6"/>
        <v>---</v>
      </c>
      <c r="B162" s="80" t="str">
        <f t="shared" si="7"/>
        <v>---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>
        <f>IF(D162=0,0,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tr">
        <f t="shared" si="6"/>
        <v>---</v>
      </c>
      <c r="B163" s="80" t="str">
        <f t="shared" si="7"/>
        <v>---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>
        <f>IF(D163=0,0,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tr">
        <f t="shared" si="6"/>
        <v>---</v>
      </c>
      <c r="B164" s="80" t="str">
        <f t="shared" si="7"/>
        <v>---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>
        <f>IF(D164=0,0,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tr">
        <f t="shared" si="6"/>
        <v>---</v>
      </c>
      <c r="B165" s="80" t="str">
        <f t="shared" si="7"/>
        <v>---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>
        <f>IF(D165=0,0,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tr">
        <f t="shared" si="6"/>
        <v>---</v>
      </c>
      <c r="B166" s="80" t="str">
        <f t="shared" si="7"/>
        <v>---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>
        <f>IF(D166=0,0,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tr">
        <f t="shared" si="6"/>
        <v>---</v>
      </c>
      <c r="B167" s="80" t="str">
        <f t="shared" si="7"/>
        <v>---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>
        <f>IF(D167=0,0,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tr">
        <f t="shared" si="6"/>
        <v>---</v>
      </c>
      <c r="B168" s="80" t="str">
        <f t="shared" si="7"/>
        <v>---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>
        <f>IF(D168=0,0,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tr">
        <f t="shared" si="6"/>
        <v>---</v>
      </c>
      <c r="B169" s="80" t="str">
        <f t="shared" si="7"/>
        <v>---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>
        <f>IF(D169=0,0,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tr">
        <f t="shared" si="6"/>
        <v>---</v>
      </c>
      <c r="B170" s="80" t="str">
        <f t="shared" si="7"/>
        <v>---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>
        <f>IF(D170=0,0,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tr">
        <f t="shared" si="6"/>
        <v>---</v>
      </c>
      <c r="B171" s="80" t="str">
        <f t="shared" si="7"/>
        <v>---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>
        <f>IF(D171=0,0,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tr">
        <f t="shared" si="6"/>
        <v>---</v>
      </c>
      <c r="B172" s="80" t="str">
        <f t="shared" si="7"/>
        <v>---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>
        <f>IF(D172=0,0,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tr">
        <f t="shared" si="6"/>
        <v>---</v>
      </c>
      <c r="B173" s="80" t="str">
        <f t="shared" si="7"/>
        <v>---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>
        <f>IF(D173=0,0,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tr">
        <f t="shared" si="6"/>
        <v>---</v>
      </c>
      <c r="B174" s="80" t="str">
        <f t="shared" si="7"/>
        <v>---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>
        <f>IF(D174=0,0,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tr">
        <f t="shared" si="6"/>
        <v>---</v>
      </c>
      <c r="B175" s="80" t="str">
        <f t="shared" si="7"/>
        <v>---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>
        <f>IF(D175=0,0,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tr">
        <f t="shared" si="6"/>
        <v>---</v>
      </c>
      <c r="B176" s="80" t="str">
        <f t="shared" si="7"/>
        <v>---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>
        <f>IF(D176=0,0,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tr">
        <f t="shared" si="6"/>
        <v>---</v>
      </c>
      <c r="B177" s="80" t="str">
        <f t="shared" si="7"/>
        <v>---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>
        <f>IF(D177=0,0,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tr">
        <f t="shared" si="6"/>
        <v>---</v>
      </c>
      <c r="B178" s="80" t="str">
        <f t="shared" si="7"/>
        <v>---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>
        <f>IF(D178=0,0,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tr">
        <f t="shared" si="6"/>
        <v>---</v>
      </c>
      <c r="B179" s="80" t="str">
        <f t="shared" si="7"/>
        <v>---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>
        <f>IF(D179=0,0,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tr">
        <f t="shared" si="6"/>
        <v>---</v>
      </c>
      <c r="B180" s="80" t="str">
        <f t="shared" si="7"/>
        <v>---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>
        <f>IF(D180=0,0,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tr">
        <f t="shared" si="6"/>
        <v>---</v>
      </c>
      <c r="B181" s="80" t="str">
        <f t="shared" si="7"/>
        <v>---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>
        <f>IF(D181=0,0,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tr">
        <f t="shared" si="6"/>
        <v>---</v>
      </c>
      <c r="B182" s="80" t="str">
        <f t="shared" si="7"/>
        <v>---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>
        <f>IF(D182=0,0,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tr">
        <f t="shared" si="6"/>
        <v>---</v>
      </c>
      <c r="B183" s="80" t="str">
        <f t="shared" si="7"/>
        <v>---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>
        <f>IF(D183=0,0,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tr">
        <f t="shared" si="6"/>
        <v>---</v>
      </c>
      <c r="B184" s="80" t="str">
        <f t="shared" si="7"/>
        <v>---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>
        <f>IF(D184=0,0,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tr">
        <f t="shared" si="6"/>
        <v>---</v>
      </c>
      <c r="B185" s="80" t="str">
        <f t="shared" si="7"/>
        <v>---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>
        <f>IF(D185=0,0,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tr">
        <f t="shared" si="6"/>
        <v>---</v>
      </c>
      <c r="B186" s="80" t="str">
        <f t="shared" si="7"/>
        <v>---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>
        <f>IF(D186=0,0,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tr">
        <f t="shared" si="6"/>
        <v>---</v>
      </c>
      <c r="B187" s="80" t="str">
        <f t="shared" si="7"/>
        <v>---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>
        <f>IF(D187=0,0,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tr">
        <f t="shared" si="6"/>
        <v>---</v>
      </c>
      <c r="B188" s="80" t="str">
        <f t="shared" si="7"/>
        <v>---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>
        <f>IF(D188=0,0,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tr">
        <f t="shared" si="6"/>
        <v>---</v>
      </c>
      <c r="B189" s="80" t="str">
        <f t="shared" si="7"/>
        <v>---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>
        <f>IF(D189=0,0,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tr">
        <f t="shared" si="6"/>
        <v>---</v>
      </c>
      <c r="B190" s="80" t="str">
        <f t="shared" si="7"/>
        <v>---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>
        <f>IF(D190=0,0,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tr">
        <f t="shared" si="6"/>
        <v>---</v>
      </c>
      <c r="B191" s="80" t="str">
        <f t="shared" si="7"/>
        <v>---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>
        <f>IF(D191=0,0,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tr">
        <f t="shared" si="6"/>
        <v>---</v>
      </c>
      <c r="B192" s="80" t="str">
        <f t="shared" si="7"/>
        <v>---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>
        <f>IF(D192=0,0,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tr">
        <f t="shared" si="6"/>
        <v>---</v>
      </c>
      <c r="B193" s="80" t="str">
        <f t="shared" si="7"/>
        <v>---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>
        <f>IF(D193=0,0,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tr">
        <f t="shared" si="6"/>
        <v>---</v>
      </c>
      <c r="B194" s="80" t="str">
        <f t="shared" si="7"/>
        <v>---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>
        <f>IF(D194=0,0,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tr">
        <f t="shared" si="6"/>
        <v>---</v>
      </c>
      <c r="B195" s="80" t="str">
        <f t="shared" si="7"/>
        <v>---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>
        <f>IF(D195=0,0,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tr">
        <f t="shared" si="6"/>
        <v>---</v>
      </c>
      <c r="B196" s="80" t="str">
        <f t="shared" si="7"/>
        <v>---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>
        <f>IF(D196=0,0,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tr">
        <f t="shared" si="6"/>
        <v>---</v>
      </c>
      <c r="B197" s="80" t="str">
        <f t="shared" si="7"/>
        <v>---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>
        <f>IF(D197=0,0,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tr">
        <f t="shared" si="6"/>
        <v>---</v>
      </c>
      <c r="B198" s="80" t="str">
        <f t="shared" si="7"/>
        <v>---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>
        <f>IF(D198=0,0,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tr">
        <f t="shared" si="6"/>
        <v>---</v>
      </c>
      <c r="B199" s="80" t="str">
        <f t="shared" si="7"/>
        <v>---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>
        <f>IF(D199=0,0,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tr">
        <f t="shared" si="6"/>
        <v>---</v>
      </c>
      <c r="B200" s="80" t="str">
        <f t="shared" si="7"/>
        <v>---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>
        <f>IF(D200=0,0,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tr">
        <f t="shared" si="6"/>
        <v>---</v>
      </c>
      <c r="B201" s="80" t="str">
        <f t="shared" si="7"/>
        <v>---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>
        <f>IF(D201=0,0,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tr">
        <f t="shared" si="6"/>
        <v>---</v>
      </c>
      <c r="B202" s="80" t="str">
        <f t="shared" si="7"/>
        <v>---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>
        <f>IF(D202=0,0,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tr">
        <f t="shared" si="6"/>
        <v>---</v>
      </c>
      <c r="B203" s="80" t="str">
        <f t="shared" si="7"/>
        <v>---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>
        <f>IF(D203=0,0,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tr">
        <f t="shared" si="6"/>
        <v>---</v>
      </c>
      <c r="B204" s="80" t="str">
        <f t="shared" si="7"/>
        <v>---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>
        <f>IF(D204=0,0,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tr">
        <f t="shared" si="6"/>
        <v>---</v>
      </c>
      <c r="B205" s="80" t="str">
        <f t="shared" si="7"/>
        <v>---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>
        <f>IF(D205=0,0,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tr">
        <f t="shared" si="6"/>
        <v>---</v>
      </c>
      <c r="B206" s="80" t="str">
        <f t="shared" si="7"/>
        <v>---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>
        <f>IF(D206=0,0,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tr">
        <f t="shared" si="6"/>
        <v>---</v>
      </c>
      <c r="B207" s="80" t="str">
        <f t="shared" si="7"/>
        <v>---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>
        <f>IF(D207=0,0,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tr">
        <f t="shared" si="6"/>
        <v>---</v>
      </c>
      <c r="B208" s="80" t="str">
        <f t="shared" si="7"/>
        <v>---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>
        <f>IF(D208=0,0,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tr">
        <f t="shared" si="6"/>
        <v>---</v>
      </c>
      <c r="B209" s="80" t="str">
        <f t="shared" si="7"/>
        <v>---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>
        <f>IF(D209=0,0,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tr">
        <f aca="true" t="shared" si="8" ref="A210:A273">IF(B210=1,A209+1,IF(B210="---","---",A209))</f>
        <v>---</v>
      </c>
      <c r="B210" s="80" t="str">
        <f aca="true" t="shared" si="9" ref="B210:B273">IF(B209="---","---",IF(AND(A209=A$1,B209+1=A$1),"---",IF(B209=A$1,1,IF(B209+1=A209,B209+2,B209+1))))</f>
        <v>---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>
        <f>IF(D210=0,0,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tr">
        <f t="shared" si="8"/>
        <v>---</v>
      </c>
      <c r="B211" s="80" t="str">
        <f t="shared" si="9"/>
        <v>---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>
        <f>IF(D211=0,0,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tr">
        <f t="shared" si="8"/>
        <v>---</v>
      </c>
      <c r="B212" s="80" t="str">
        <f t="shared" si="9"/>
        <v>---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>
        <f>IF(D212=0,0,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tr">
        <f t="shared" si="8"/>
        <v>---</v>
      </c>
      <c r="B213" s="80" t="str">
        <f t="shared" si="9"/>
        <v>---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>
        <f>IF(D213=0,0,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tr">
        <f t="shared" si="8"/>
        <v>---</v>
      </c>
      <c r="B214" s="80" t="str">
        <f t="shared" si="9"/>
        <v>---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>
        <f>IF(D214=0,0,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tr">
        <f t="shared" si="8"/>
        <v>---</v>
      </c>
      <c r="B215" s="80" t="str">
        <f t="shared" si="9"/>
        <v>---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>
        <f>IF(D215=0,0,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tr">
        <f t="shared" si="8"/>
        <v>---</v>
      </c>
      <c r="B216" s="80" t="str">
        <f t="shared" si="9"/>
        <v>---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>
        <f>IF(D216=0,0,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tr">
        <f t="shared" si="8"/>
        <v>---</v>
      </c>
      <c r="B217" s="80" t="str">
        <f t="shared" si="9"/>
        <v>---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>
        <f>IF(D217=0,0,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tr">
        <f t="shared" si="8"/>
        <v>---</v>
      </c>
      <c r="B218" s="80" t="str">
        <f t="shared" si="9"/>
        <v>---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>
        <f>IF(D218=0,0,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tr">
        <f t="shared" si="8"/>
        <v>---</v>
      </c>
      <c r="B219" s="80" t="str">
        <f t="shared" si="9"/>
        <v>---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>
        <f>IF(D219=0,0,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tr">
        <f t="shared" si="8"/>
        <v>---</v>
      </c>
      <c r="B220" s="80" t="str">
        <f t="shared" si="9"/>
        <v>---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>
        <f>IF(D220=0,0,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tr">
        <f t="shared" si="8"/>
        <v>---</v>
      </c>
      <c r="B221" s="80" t="str">
        <f t="shared" si="9"/>
        <v>---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>
        <f>IF(D221=0,0,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tr">
        <f t="shared" si="8"/>
        <v>---</v>
      </c>
      <c r="B222" s="80" t="str">
        <f t="shared" si="9"/>
        <v>---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>
        <f>IF(D222=0,0,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tr">
        <f t="shared" si="8"/>
        <v>---</v>
      </c>
      <c r="B223" s="80" t="str">
        <f t="shared" si="9"/>
        <v>---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>
        <f>IF(D223=0,0,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tr">
        <f t="shared" si="8"/>
        <v>---</v>
      </c>
      <c r="B224" s="80" t="str">
        <f t="shared" si="9"/>
        <v>---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>
        <f>IF(D224=0,0,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tr">
        <f t="shared" si="8"/>
        <v>---</v>
      </c>
      <c r="B225" s="80" t="str">
        <f t="shared" si="9"/>
        <v>---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>
        <f>IF(D225=0,0,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tr">
        <f t="shared" si="8"/>
        <v>---</v>
      </c>
      <c r="B226" s="80" t="str">
        <f t="shared" si="9"/>
        <v>---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>
        <f>IF(D226=0,0,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tr">
        <f t="shared" si="8"/>
        <v>---</v>
      </c>
      <c r="B227" s="80" t="str">
        <f t="shared" si="9"/>
        <v>---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>
        <f>IF(D227=0,0,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tr">
        <f t="shared" si="8"/>
        <v>---</v>
      </c>
      <c r="B228" s="80" t="str">
        <f t="shared" si="9"/>
        <v>---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>
        <f>IF(D228=0,0,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tr">
        <f t="shared" si="8"/>
        <v>---</v>
      </c>
      <c r="B229" s="80" t="str">
        <f t="shared" si="9"/>
        <v>---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>
        <f>IF(D229=0,0,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tr">
        <f t="shared" si="8"/>
        <v>---</v>
      </c>
      <c r="B230" s="80" t="str">
        <f t="shared" si="9"/>
        <v>---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>
        <f>IF(D230=0,0,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tr">
        <f t="shared" si="8"/>
        <v>---</v>
      </c>
      <c r="B231" s="80" t="str">
        <f t="shared" si="9"/>
        <v>---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>
        <f>IF(D231=0,0,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tr">
        <f t="shared" si="8"/>
        <v>---</v>
      </c>
      <c r="B232" s="80" t="str">
        <f t="shared" si="9"/>
        <v>---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>
        <f>IF(D232=0,0,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tr">
        <f t="shared" si="8"/>
        <v>---</v>
      </c>
      <c r="B233" s="80" t="str">
        <f t="shared" si="9"/>
        <v>---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>
        <f>IF(D233=0,0,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tr">
        <f t="shared" si="8"/>
        <v>---</v>
      </c>
      <c r="B234" s="80" t="str">
        <f t="shared" si="9"/>
        <v>---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>
        <f>IF(D234=0,0,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tr">
        <f t="shared" si="8"/>
        <v>---</v>
      </c>
      <c r="B235" s="80" t="str">
        <f t="shared" si="9"/>
        <v>---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>
        <f>IF(D235=0,0,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tr">
        <f t="shared" si="8"/>
        <v>---</v>
      </c>
      <c r="B236" s="80" t="str">
        <f t="shared" si="9"/>
        <v>---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>
        <f>IF(D236=0,0,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tr">
        <f t="shared" si="8"/>
        <v>---</v>
      </c>
      <c r="B237" s="80" t="str">
        <f t="shared" si="9"/>
        <v>---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>
        <f>IF(D237=0,0,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tr">
        <f t="shared" si="8"/>
        <v>---</v>
      </c>
      <c r="B238" s="80" t="str">
        <f t="shared" si="9"/>
        <v>---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>
        <f>IF(D238=0,0,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tr">
        <f t="shared" si="8"/>
        <v>---</v>
      </c>
      <c r="B239" s="80" t="str">
        <f t="shared" si="9"/>
        <v>---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>
        <f>IF(D239=0,0,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tr">
        <f t="shared" si="8"/>
        <v>---</v>
      </c>
      <c r="B240" s="80" t="str">
        <f t="shared" si="9"/>
        <v>---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>
        <f>IF(D240=0,0,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tr">
        <f t="shared" si="8"/>
        <v>---</v>
      </c>
      <c r="B241" s="80" t="str">
        <f t="shared" si="9"/>
        <v>---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>
        <f>IF(D241=0,0,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tr">
        <f t="shared" si="8"/>
        <v>---</v>
      </c>
      <c r="B242" s="80" t="str">
        <f t="shared" si="9"/>
        <v>---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>
        <f>IF(D242=0,0,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tr">
        <f t="shared" si="8"/>
        <v>---</v>
      </c>
      <c r="B243" s="80" t="str">
        <f t="shared" si="9"/>
        <v>---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>
        <f>IF(D243=0,0,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tr">
        <f t="shared" si="8"/>
        <v>---</v>
      </c>
      <c r="B244" s="80" t="str">
        <f t="shared" si="9"/>
        <v>---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>
        <f>IF(D244=0,0,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tr">
        <f t="shared" si="8"/>
        <v>---</v>
      </c>
      <c r="B245" s="80" t="str">
        <f t="shared" si="9"/>
        <v>---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>
        <f>IF(D245=0,0,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tr">
        <f t="shared" si="8"/>
        <v>---</v>
      </c>
      <c r="B246" s="80" t="str">
        <f t="shared" si="9"/>
        <v>---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>
        <f>IF(D246=0,0,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tr">
        <f t="shared" si="8"/>
        <v>---</v>
      </c>
      <c r="B247" s="80" t="str">
        <f t="shared" si="9"/>
        <v>---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>
        <f>IF(D247=0,0,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tr">
        <f t="shared" si="8"/>
        <v>---</v>
      </c>
      <c r="B248" s="80" t="str">
        <f t="shared" si="9"/>
        <v>---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>
        <f>IF(D248=0,0,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tr">
        <f t="shared" si="8"/>
        <v>---</v>
      </c>
      <c r="B249" s="80" t="str">
        <f t="shared" si="9"/>
        <v>---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>
        <f>IF(D249=0,0,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tr">
        <f t="shared" si="8"/>
        <v>---</v>
      </c>
      <c r="B250" s="80" t="str">
        <f t="shared" si="9"/>
        <v>---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>
        <f>IF(D250=0,0,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tr">
        <f t="shared" si="8"/>
        <v>---</v>
      </c>
      <c r="B251" s="80" t="str">
        <f t="shared" si="9"/>
        <v>---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>
        <f>IF(D251=0,0,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tr">
        <f t="shared" si="8"/>
        <v>---</v>
      </c>
      <c r="B252" s="80" t="str">
        <f t="shared" si="9"/>
        <v>---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>
        <f>IF(D252=0,0,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tr">
        <f t="shared" si="8"/>
        <v>---</v>
      </c>
      <c r="B253" s="80" t="str">
        <f t="shared" si="9"/>
        <v>---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>
        <f>IF(D253=0,0,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tr">
        <f t="shared" si="8"/>
        <v>---</v>
      </c>
      <c r="B254" s="80" t="str">
        <f t="shared" si="9"/>
        <v>---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>
        <f>IF(D254=0,0,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tr">
        <f t="shared" si="8"/>
        <v>---</v>
      </c>
      <c r="B255" s="80" t="str">
        <f t="shared" si="9"/>
        <v>---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>
        <f>IF(D255=0,0,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tr">
        <f t="shared" si="8"/>
        <v>---</v>
      </c>
      <c r="B256" s="80" t="str">
        <f t="shared" si="9"/>
        <v>---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>
        <f>IF(D256=0,0,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tr">
        <f t="shared" si="8"/>
        <v>---</v>
      </c>
      <c r="B257" s="80" t="str">
        <f t="shared" si="9"/>
        <v>---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>
        <f>IF(D257=0,0,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tr">
        <f t="shared" si="8"/>
        <v>---</v>
      </c>
      <c r="B258" s="80" t="str">
        <f t="shared" si="9"/>
        <v>---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>
        <f>IF(D258=0,0,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tr">
        <f t="shared" si="8"/>
        <v>---</v>
      </c>
      <c r="B259" s="80" t="str">
        <f t="shared" si="9"/>
        <v>---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>
        <f>IF(D259=0,0,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tr">
        <f t="shared" si="8"/>
        <v>---</v>
      </c>
      <c r="B260" s="80" t="str">
        <f t="shared" si="9"/>
        <v>---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>
        <f>IF(D260=0,0,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tr">
        <f t="shared" si="8"/>
        <v>---</v>
      </c>
      <c r="B261" s="80" t="str">
        <f t="shared" si="9"/>
        <v>---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>
        <f>IF(D261=0,0,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tr">
        <f t="shared" si="8"/>
        <v>---</v>
      </c>
      <c r="B262" s="80" t="str">
        <f t="shared" si="9"/>
        <v>---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>
        <f>IF(D262=0,0,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tr">
        <f t="shared" si="8"/>
        <v>---</v>
      </c>
      <c r="B263" s="80" t="str">
        <f t="shared" si="9"/>
        <v>---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>
        <f>IF(D263=0,0,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tr">
        <f t="shared" si="8"/>
        <v>---</v>
      </c>
      <c r="B264" s="80" t="str">
        <f t="shared" si="9"/>
        <v>---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>
        <f>IF(D264=0,0,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tr">
        <f t="shared" si="8"/>
        <v>---</v>
      </c>
      <c r="B265" s="80" t="str">
        <f t="shared" si="9"/>
        <v>---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>
        <f>IF(D265=0,0,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tr">
        <f t="shared" si="8"/>
        <v>---</v>
      </c>
      <c r="B266" s="80" t="str">
        <f t="shared" si="9"/>
        <v>---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>
        <f>IF(D266=0,0,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tr">
        <f t="shared" si="8"/>
        <v>---</v>
      </c>
      <c r="B267" s="80" t="str">
        <f t="shared" si="9"/>
        <v>---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>
        <f>IF(D267=0,0,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tr">
        <f t="shared" si="8"/>
        <v>---</v>
      </c>
      <c r="B268" s="80" t="str">
        <f t="shared" si="9"/>
        <v>---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>
        <f>IF(D268=0,0,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tr">
        <f t="shared" si="8"/>
        <v>---</v>
      </c>
      <c r="B269" s="80" t="str">
        <f t="shared" si="9"/>
        <v>---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>
        <f>IF(D269=0,0,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tr">
        <f t="shared" si="8"/>
        <v>---</v>
      </c>
      <c r="B270" s="80" t="str">
        <f t="shared" si="9"/>
        <v>---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>
        <f>IF(D270=0,0,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tr">
        <f t="shared" si="8"/>
        <v>---</v>
      </c>
      <c r="B271" s="80" t="str">
        <f t="shared" si="9"/>
        <v>---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>
        <f>IF(D271=0,0,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tr">
        <f t="shared" si="8"/>
        <v>---</v>
      </c>
      <c r="B272" s="80" t="str">
        <f t="shared" si="9"/>
        <v>---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>
        <f>IF(D272=0,0,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tr">
        <f t="shared" si="8"/>
        <v>---</v>
      </c>
      <c r="B273" s="80" t="str">
        <f t="shared" si="9"/>
        <v>---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>
        <f>IF(D273=0,0,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0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5.875" style="10" customWidth="1"/>
    <col min="27" max="28" width="5.00390625" style="10" customWidth="1"/>
    <col min="29" max="29" width="5.875" style="10" customWidth="1"/>
    <col min="30" max="16384" width="5.00390625" style="10" customWidth="1"/>
  </cols>
  <sheetData>
    <row r="1" spans="1:25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</row>
    <row r="2" spans="1:25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</row>
    <row r="3" spans="1:25" ht="4.5" customHeight="1">
      <c r="A3" s="104"/>
      <c r="B3" s="105"/>
      <c r="C3" s="106"/>
      <c r="D3" s="107"/>
      <c r="E3" s="108"/>
      <c r="F3" s="109"/>
      <c r="G3" s="109"/>
      <c r="H3" s="110"/>
      <c r="I3" s="110"/>
      <c r="J3" s="106"/>
      <c r="K3" s="105"/>
      <c r="L3" s="111"/>
      <c r="M3" s="112"/>
      <c r="N3" s="104"/>
      <c r="O3" s="105"/>
      <c r="P3" s="106"/>
      <c r="Q3" s="107"/>
      <c r="R3" s="108"/>
      <c r="S3" s="109"/>
      <c r="T3" s="109"/>
      <c r="U3" s="110"/>
      <c r="V3" s="110"/>
      <c r="W3" s="106"/>
      <c r="X3" s="105"/>
      <c r="Y3" s="111"/>
    </row>
    <row r="4" spans="1:25" s="55" customFormat="1" ht="12.75" customHeight="1">
      <c r="A4" s="113"/>
      <c r="B4" s="114"/>
      <c r="C4" s="115"/>
      <c r="D4" s="116"/>
      <c r="E4" s="117" t="s">
        <v>48</v>
      </c>
      <c r="F4" s="176" t="s">
        <v>97</v>
      </c>
      <c r="G4" s="118"/>
      <c r="H4" s="59"/>
      <c r="I4" s="119"/>
      <c r="J4" s="68"/>
      <c r="K4" s="69"/>
      <c r="L4" s="70"/>
      <c r="M4" s="120"/>
      <c r="N4" s="113"/>
      <c r="O4" s="114"/>
      <c r="P4" s="115"/>
      <c r="Q4" s="116"/>
      <c r="R4" s="117" t="s">
        <v>48</v>
      </c>
      <c r="S4" s="118" t="s">
        <v>120</v>
      </c>
      <c r="T4" s="118"/>
      <c r="U4" s="59"/>
      <c r="V4" s="119"/>
      <c r="W4" s="68"/>
      <c r="X4" s="69"/>
      <c r="Y4" s="70"/>
    </row>
    <row r="5" spans="1:25" s="55" customFormat="1" ht="12.75" customHeight="1">
      <c r="A5" s="113"/>
      <c r="B5" s="114"/>
      <c r="C5" s="115"/>
      <c r="D5" s="116"/>
      <c r="E5" s="121" t="s">
        <v>49</v>
      </c>
      <c r="F5" s="118" t="s">
        <v>98</v>
      </c>
      <c r="G5" s="118"/>
      <c r="H5" s="122"/>
      <c r="I5" s="119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73"/>
      <c r="M5" s="120"/>
      <c r="N5" s="113"/>
      <c r="O5" s="114"/>
      <c r="P5" s="115"/>
      <c r="Q5" s="116"/>
      <c r="R5" s="121" t="s">
        <v>49</v>
      </c>
      <c r="S5" s="118" t="s">
        <v>8</v>
      </c>
      <c r="T5" s="118"/>
      <c r="U5" s="122"/>
      <c r="V5" s="119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5.1</v>
      </c>
      <c r="Y5" s="73"/>
    </row>
    <row r="6" spans="1:25" s="55" customFormat="1" ht="12.75" customHeight="1">
      <c r="A6" s="113"/>
      <c r="B6" s="114"/>
      <c r="C6" s="115"/>
      <c r="D6" s="116"/>
      <c r="E6" s="121" t="s">
        <v>50</v>
      </c>
      <c r="F6" s="118" t="s">
        <v>99</v>
      </c>
      <c r="G6" s="118"/>
      <c r="H6" s="59"/>
      <c r="I6" s="119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20"/>
      <c r="N6" s="113"/>
      <c r="O6" s="114"/>
      <c r="P6" s="115"/>
      <c r="Q6" s="116"/>
      <c r="R6" s="121" t="s">
        <v>50</v>
      </c>
      <c r="S6" s="118" t="s">
        <v>121</v>
      </c>
      <c r="T6" s="118"/>
      <c r="U6" s="59"/>
      <c r="V6" s="119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55" customFormat="1" ht="12.75" customHeight="1">
      <c r="A7" s="113"/>
      <c r="B7" s="114"/>
      <c r="C7" s="115"/>
      <c r="D7" s="116"/>
      <c r="E7" s="117" t="s">
        <v>51</v>
      </c>
      <c r="F7" s="118" t="s">
        <v>100</v>
      </c>
      <c r="G7" s="118"/>
      <c r="H7" s="59"/>
      <c r="I7" s="119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73"/>
      <c r="M7" s="120"/>
      <c r="N7" s="113"/>
      <c r="O7" s="114"/>
      <c r="P7" s="115"/>
      <c r="Q7" s="116"/>
      <c r="R7" s="117" t="s">
        <v>51</v>
      </c>
      <c r="S7" s="118" t="s">
        <v>122</v>
      </c>
      <c r="T7" s="118"/>
      <c r="U7" s="59"/>
      <c r="V7" s="119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17.1</v>
      </c>
      <c r="Y7" s="73"/>
    </row>
    <row r="8" spans="1:25" s="55" customFormat="1" ht="12.75" customHeight="1">
      <c r="A8" s="123" t="s">
        <v>48</v>
      </c>
      <c r="B8" s="124" t="s">
        <v>109</v>
      </c>
      <c r="C8" s="115"/>
      <c r="D8" s="116"/>
      <c r="E8" s="125"/>
      <c r="F8" s="59"/>
      <c r="G8" s="117" t="s">
        <v>48</v>
      </c>
      <c r="H8" s="126" t="s">
        <v>101</v>
      </c>
      <c r="J8" s="59"/>
      <c r="K8" s="122"/>
      <c r="L8" s="60"/>
      <c r="M8" s="120"/>
      <c r="N8" s="123" t="s">
        <v>48</v>
      </c>
      <c r="O8" s="124" t="s">
        <v>131</v>
      </c>
      <c r="P8" s="115"/>
      <c r="Q8" s="116"/>
      <c r="R8" s="125"/>
      <c r="S8" s="59"/>
      <c r="T8" s="117" t="s">
        <v>48</v>
      </c>
      <c r="U8" s="126" t="s">
        <v>123</v>
      </c>
      <c r="W8" s="59"/>
      <c r="X8" s="122"/>
      <c r="Y8" s="60"/>
    </row>
    <row r="9" spans="1:25" s="55" customFormat="1" ht="12.75" customHeight="1">
      <c r="A9" s="127" t="s">
        <v>49</v>
      </c>
      <c r="B9" s="124" t="s">
        <v>110</v>
      </c>
      <c r="C9" s="128"/>
      <c r="D9" s="116"/>
      <c r="E9" s="125"/>
      <c r="F9" s="129"/>
      <c r="G9" s="121" t="s">
        <v>49</v>
      </c>
      <c r="H9" s="126" t="s">
        <v>102</v>
      </c>
      <c r="J9" s="59"/>
      <c r="K9" s="122"/>
      <c r="L9" s="60"/>
      <c r="M9" s="120"/>
      <c r="N9" s="127" t="s">
        <v>49</v>
      </c>
      <c r="O9" s="177" t="s">
        <v>132</v>
      </c>
      <c r="P9" s="128"/>
      <c r="Q9" s="116"/>
      <c r="R9" s="125"/>
      <c r="S9" s="129"/>
      <c r="T9" s="121" t="s">
        <v>49</v>
      </c>
      <c r="U9" s="126" t="s">
        <v>124</v>
      </c>
      <c r="W9" s="59"/>
      <c r="X9" s="122"/>
      <c r="Y9" s="60"/>
    </row>
    <row r="10" spans="1:25" s="55" customFormat="1" ht="12.75" customHeight="1">
      <c r="A10" s="127" t="s">
        <v>50</v>
      </c>
      <c r="B10" s="124" t="s">
        <v>111</v>
      </c>
      <c r="C10" s="115"/>
      <c r="D10" s="116"/>
      <c r="E10" s="125"/>
      <c r="F10" s="129"/>
      <c r="G10" s="121" t="s">
        <v>50</v>
      </c>
      <c r="H10" s="126" t="s">
        <v>103</v>
      </c>
      <c r="J10" s="59"/>
      <c r="K10" s="59"/>
      <c r="L10" s="60"/>
      <c r="M10" s="120"/>
      <c r="N10" s="127" t="s">
        <v>50</v>
      </c>
      <c r="O10" s="177" t="s">
        <v>133</v>
      </c>
      <c r="P10" s="115"/>
      <c r="Q10" s="116"/>
      <c r="R10" s="125"/>
      <c r="S10" s="129"/>
      <c r="T10" s="121" t="s">
        <v>50</v>
      </c>
      <c r="U10" s="126" t="s">
        <v>125</v>
      </c>
      <c r="W10" s="59"/>
      <c r="X10" s="59"/>
      <c r="Y10" s="60"/>
    </row>
    <row r="11" spans="1:25" s="55" customFormat="1" ht="12.75" customHeight="1">
      <c r="A11" s="123" t="s">
        <v>51</v>
      </c>
      <c r="B11" s="124" t="s">
        <v>112</v>
      </c>
      <c r="C11" s="128"/>
      <c r="D11" s="116"/>
      <c r="E11" s="125"/>
      <c r="F11" s="59"/>
      <c r="G11" s="117" t="s">
        <v>51</v>
      </c>
      <c r="H11" s="126" t="s">
        <v>104</v>
      </c>
      <c r="J11" s="59"/>
      <c r="K11" s="61" t="s">
        <v>55</v>
      </c>
      <c r="L11" s="60"/>
      <c r="M11" s="120"/>
      <c r="N11" s="123" t="s">
        <v>51</v>
      </c>
      <c r="O11" s="124" t="s">
        <v>134</v>
      </c>
      <c r="P11" s="128"/>
      <c r="Q11" s="116"/>
      <c r="R11" s="125"/>
      <c r="S11" s="59"/>
      <c r="T11" s="117" t="s">
        <v>51</v>
      </c>
      <c r="U11" s="126" t="s">
        <v>126</v>
      </c>
      <c r="W11" s="59"/>
      <c r="X11" s="61" t="s">
        <v>55</v>
      </c>
      <c r="Y11" s="60"/>
    </row>
    <row r="12" spans="1:25" s="55" customFormat="1" ht="12.75" customHeight="1">
      <c r="A12" s="130"/>
      <c r="B12" s="128"/>
      <c r="C12" s="128"/>
      <c r="D12" s="116"/>
      <c r="E12" s="117" t="s">
        <v>48</v>
      </c>
      <c r="F12" s="118" t="s">
        <v>105</v>
      </c>
      <c r="G12" s="118"/>
      <c r="H12" s="59"/>
      <c r="I12" s="131"/>
      <c r="J12" s="62" t="s">
        <v>52</v>
      </c>
      <c r="K12" s="154" t="s">
        <v>428</v>
      </c>
      <c r="L12" s="60"/>
      <c r="M12" s="120"/>
      <c r="N12" s="130"/>
      <c r="O12" s="128"/>
      <c r="P12" s="128"/>
      <c r="Q12" s="116"/>
      <c r="R12" s="117" t="s">
        <v>48</v>
      </c>
      <c r="S12" s="118" t="s">
        <v>127</v>
      </c>
      <c r="T12" s="118"/>
      <c r="U12" s="59"/>
      <c r="V12" s="131"/>
      <c r="W12" s="62" t="s">
        <v>52</v>
      </c>
      <c r="X12" s="154" t="s">
        <v>431</v>
      </c>
      <c r="Y12" s="60"/>
    </row>
    <row r="13" spans="1:25" s="55" customFormat="1" ht="12.75" customHeight="1">
      <c r="A13" s="113"/>
      <c r="B13" s="63" t="s">
        <v>56</v>
      </c>
      <c r="C13" s="115"/>
      <c r="D13" s="116"/>
      <c r="E13" s="121" t="s">
        <v>49</v>
      </c>
      <c r="F13" s="118" t="s">
        <v>106</v>
      </c>
      <c r="G13" s="118"/>
      <c r="H13" s="59"/>
      <c r="I13" s="119"/>
      <c r="J13" s="62" t="s">
        <v>46</v>
      </c>
      <c r="K13" s="155" t="s">
        <v>428</v>
      </c>
      <c r="L13" s="60"/>
      <c r="M13" s="120"/>
      <c r="N13" s="113"/>
      <c r="O13" s="63" t="s">
        <v>56</v>
      </c>
      <c r="P13" s="115"/>
      <c r="Q13" s="116"/>
      <c r="R13" s="121" t="s">
        <v>49</v>
      </c>
      <c r="S13" s="118" t="s">
        <v>128</v>
      </c>
      <c r="T13" s="118"/>
      <c r="U13" s="59"/>
      <c r="V13" s="119"/>
      <c r="W13" s="62" t="s">
        <v>46</v>
      </c>
      <c r="X13" s="155" t="s">
        <v>431</v>
      </c>
      <c r="Y13" s="60"/>
    </row>
    <row r="14" spans="1:25" s="55" customFormat="1" ht="12.75" customHeight="1">
      <c r="A14" s="113"/>
      <c r="B14" s="63" t="s">
        <v>430</v>
      </c>
      <c r="C14" s="115"/>
      <c r="D14" s="116"/>
      <c r="E14" s="121" t="s">
        <v>50</v>
      </c>
      <c r="F14" s="118" t="s">
        <v>107</v>
      </c>
      <c r="G14" s="118"/>
      <c r="H14" s="122"/>
      <c r="I14" s="119"/>
      <c r="J14" s="62" t="s">
        <v>54</v>
      </c>
      <c r="K14" s="155" t="s">
        <v>429</v>
      </c>
      <c r="L14" s="60"/>
      <c r="M14" s="120"/>
      <c r="N14" s="113"/>
      <c r="O14" s="63" t="s">
        <v>433</v>
      </c>
      <c r="P14" s="115"/>
      <c r="Q14" s="116"/>
      <c r="R14" s="121" t="s">
        <v>50</v>
      </c>
      <c r="S14" s="118" t="s">
        <v>129</v>
      </c>
      <c r="T14" s="118"/>
      <c r="U14" s="122"/>
      <c r="V14" s="119"/>
      <c r="W14" s="62" t="s">
        <v>54</v>
      </c>
      <c r="X14" s="155" t="s">
        <v>432</v>
      </c>
      <c r="Y14" s="60"/>
    </row>
    <row r="15" spans="1:25" s="55" customFormat="1" ht="12.75" customHeight="1">
      <c r="A15" s="132"/>
      <c r="B15" s="64"/>
      <c r="C15" s="64"/>
      <c r="D15" s="116"/>
      <c r="E15" s="117" t="s">
        <v>51</v>
      </c>
      <c r="F15" s="124" t="s">
        <v>108</v>
      </c>
      <c r="G15" s="124"/>
      <c r="H15" s="64"/>
      <c r="I15" s="64"/>
      <c r="J15" s="65" t="s">
        <v>53</v>
      </c>
      <c r="K15" s="155" t="s">
        <v>429</v>
      </c>
      <c r="L15" s="66"/>
      <c r="M15" s="133"/>
      <c r="N15" s="132"/>
      <c r="O15" s="64"/>
      <c r="P15" s="64"/>
      <c r="Q15" s="116"/>
      <c r="R15" s="117" t="s">
        <v>51</v>
      </c>
      <c r="S15" s="124" t="s">
        <v>130</v>
      </c>
      <c r="T15" s="124"/>
      <c r="U15" s="64"/>
      <c r="V15" s="64"/>
      <c r="W15" s="65" t="s">
        <v>53</v>
      </c>
      <c r="X15" s="155" t="s">
        <v>432</v>
      </c>
      <c r="Y15" s="66"/>
    </row>
    <row r="16" spans="1:25" ht="4.5" customHeight="1">
      <c r="A16" s="134"/>
      <c r="B16" s="135"/>
      <c r="C16" s="136"/>
      <c r="D16" s="137"/>
      <c r="E16" s="138"/>
      <c r="F16" s="139"/>
      <c r="G16" s="139"/>
      <c r="H16" s="140"/>
      <c r="I16" s="140"/>
      <c r="J16" s="136"/>
      <c r="K16" s="135"/>
      <c r="L16" s="141"/>
      <c r="M16" s="142"/>
      <c r="N16" s="134"/>
      <c r="O16" s="135"/>
      <c r="P16" s="136"/>
      <c r="Q16" s="137"/>
      <c r="R16" s="138"/>
      <c r="S16" s="139"/>
      <c r="T16" s="139"/>
      <c r="U16" s="140"/>
      <c r="V16" s="140"/>
      <c r="W16" s="136"/>
      <c r="X16" s="135"/>
      <c r="Y16" s="141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57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57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3" t="s">
        <v>16</v>
      </c>
      <c r="Z17" s="169" t="s">
        <v>60</v>
      </c>
      <c r="AA17" s="170"/>
      <c r="AB17" s="171"/>
      <c r="AC17" s="172" t="s">
        <v>61</v>
      </c>
      <c r="AD17" s="173"/>
      <c r="AE17" s="174"/>
    </row>
    <row r="18" spans="1:31" ht="12.75">
      <c r="A18" s="21" t="s">
        <v>16</v>
      </c>
      <c r="B18" s="92" t="s">
        <v>17</v>
      </c>
      <c r="C18" s="93" t="s">
        <v>18</v>
      </c>
      <c r="D18" s="94" t="s">
        <v>19</v>
      </c>
      <c r="E18" s="94" t="s">
        <v>20</v>
      </c>
      <c r="F18" s="94"/>
      <c r="G18" s="94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44" t="s">
        <v>19</v>
      </c>
      <c r="R18" s="144" t="s">
        <v>20</v>
      </c>
      <c r="S18" s="144"/>
      <c r="T18" s="144"/>
      <c r="U18" s="23" t="s">
        <v>18</v>
      </c>
      <c r="V18" s="23" t="s">
        <v>15</v>
      </c>
      <c r="W18" s="22"/>
      <c r="X18" s="21" t="s">
        <v>17</v>
      </c>
      <c r="Y18" s="145"/>
      <c r="Z18" s="90" t="s">
        <v>59</v>
      </c>
      <c r="AA18" s="175" t="s">
        <v>64</v>
      </c>
      <c r="AB18" s="171"/>
      <c r="AC18" s="90" t="s">
        <v>59</v>
      </c>
      <c r="AD18" s="173" t="s">
        <v>64</v>
      </c>
      <c r="AE18" s="174"/>
    </row>
    <row r="19" spans="1:31" ht="16.5" customHeight="1">
      <c r="A19" s="24">
        <v>-1.125</v>
      </c>
      <c r="B19" s="25">
        <v>3</v>
      </c>
      <c r="C19" s="26">
        <v>1</v>
      </c>
      <c r="D19" s="160" t="s">
        <v>114</v>
      </c>
      <c r="E19" s="27" t="s">
        <v>54</v>
      </c>
      <c r="F19" s="159" t="s">
        <v>113</v>
      </c>
      <c r="G19" s="156">
        <v>9</v>
      </c>
      <c r="H19" s="28"/>
      <c r="I19" s="28">
        <v>150</v>
      </c>
      <c r="J19" s="29">
        <v>2</v>
      </c>
      <c r="K19" s="30">
        <v>7</v>
      </c>
      <c r="L19" s="24">
        <v>1.125</v>
      </c>
      <c r="M19" s="9"/>
      <c r="N19" s="24">
        <v>-1.59375</v>
      </c>
      <c r="O19" s="25">
        <v>4</v>
      </c>
      <c r="P19" s="26">
        <v>1</v>
      </c>
      <c r="Q19" s="160" t="s">
        <v>136</v>
      </c>
      <c r="R19" s="27" t="s">
        <v>52</v>
      </c>
      <c r="S19" s="161" t="s">
        <v>135</v>
      </c>
      <c r="T19" s="156">
        <v>10</v>
      </c>
      <c r="U19" s="28">
        <v>170</v>
      </c>
      <c r="V19" s="28"/>
      <c r="W19" s="29">
        <v>2</v>
      </c>
      <c r="X19" s="30">
        <v>6</v>
      </c>
      <c r="Y19" s="146">
        <v>1.59375</v>
      </c>
      <c r="Z19" s="84" t="str">
        <f aca="true" t="shared" si="0" ref="Z19:Z24">C19&amp;"+"&amp;J19</f>
        <v>1+2</v>
      </c>
      <c r="AA19" s="85">
        <f>IF(AND(H19&gt;0,H19&lt;1),2*H19,MATCH(A19,{-40000,-0.4999999999,0.5,40000},1)-1)</f>
        <v>0</v>
      </c>
      <c r="AB19" s="81">
        <f>IF(AND(I19&gt;0,I19&lt;1),2*I19,MATCH(L19,{-40000,-0.4999999999,0.5,40000},1)-1)</f>
        <v>2</v>
      </c>
      <c r="AC19" s="84" t="str">
        <f aca="true" t="shared" si="1" ref="AC19:AC24">P19&amp;"+"&amp;W19</f>
        <v>1+2</v>
      </c>
      <c r="AD19" s="85">
        <f>IF(AND(U19&gt;0,U19&lt;1),2*U19,MATCH(N19,{-40000,-0.4999999999,0.5,40000},1)-1)</f>
        <v>0</v>
      </c>
      <c r="AE19" s="81">
        <f>IF(AND(V19&gt;0,V19&lt;1),2*V19,MATCH(Y19,{-40000,-0.4999999999,0.5,40000},1)-1)</f>
        <v>2</v>
      </c>
    </row>
    <row r="20" spans="1:31" ht="16.5" customHeight="1">
      <c r="A20" s="24">
        <v>4.125</v>
      </c>
      <c r="B20" s="25">
        <v>8</v>
      </c>
      <c r="C20" s="26">
        <v>10</v>
      </c>
      <c r="D20" s="160" t="s">
        <v>116</v>
      </c>
      <c r="E20" s="27" t="s">
        <v>53</v>
      </c>
      <c r="F20" s="159" t="s">
        <v>115</v>
      </c>
      <c r="G20" s="156">
        <v>7</v>
      </c>
      <c r="H20" s="28">
        <v>50</v>
      </c>
      <c r="I20" s="28"/>
      <c r="J20" s="29">
        <v>12</v>
      </c>
      <c r="K20" s="30">
        <v>2</v>
      </c>
      <c r="L20" s="24">
        <v>-4.125</v>
      </c>
      <c r="M20" s="9"/>
      <c r="N20" s="24">
        <v>-1.59375</v>
      </c>
      <c r="O20" s="25">
        <v>4</v>
      </c>
      <c r="P20" s="26">
        <v>10</v>
      </c>
      <c r="Q20" s="160" t="s">
        <v>137</v>
      </c>
      <c r="R20" s="27" t="s">
        <v>46</v>
      </c>
      <c r="S20" s="161" t="s">
        <v>117</v>
      </c>
      <c r="T20" s="156">
        <v>10</v>
      </c>
      <c r="U20" s="28">
        <v>170</v>
      </c>
      <c r="V20" s="28"/>
      <c r="W20" s="29">
        <v>12</v>
      </c>
      <c r="X20" s="30">
        <v>6</v>
      </c>
      <c r="Y20" s="146">
        <v>1.59375</v>
      </c>
      <c r="Z20" s="86" t="str">
        <f t="shared" si="0"/>
        <v>10+12</v>
      </c>
      <c r="AA20" s="87">
        <f>IF(AND(H20&gt;0,H20&lt;1),2*H20,MATCH(A20,{-40000,-0.4999999999,0.5,40000},1)-1)</f>
        <v>2</v>
      </c>
      <c r="AB20" s="82">
        <f>IF(AND(I20&gt;0,I20&lt;1),2*I20,MATCH(L20,{-40000,-0.4999999999,0.5,40000},1)-1)</f>
        <v>0</v>
      </c>
      <c r="AC20" s="86" t="str">
        <f t="shared" si="1"/>
        <v>10+12</v>
      </c>
      <c r="AD20" s="87">
        <f>IF(AND(U20&gt;0,U20&lt;1),2*U20,MATCH(N20,{-40000,-0.4999999999,0.5,40000},1)-1)</f>
        <v>0</v>
      </c>
      <c r="AE20" s="82">
        <f>IF(AND(V20&gt;0,V20&lt;1),2*V20,MATCH(Y20,{-40000,-0.4999999999,0.5,40000},1)-1)</f>
        <v>2</v>
      </c>
    </row>
    <row r="21" spans="1:31" ht="16.5" customHeight="1">
      <c r="A21" s="24">
        <v>-1.125</v>
      </c>
      <c r="B21" s="25">
        <v>3</v>
      </c>
      <c r="C21" s="147">
        <v>9</v>
      </c>
      <c r="D21" s="162" t="s">
        <v>114</v>
      </c>
      <c r="E21" s="27" t="s">
        <v>54</v>
      </c>
      <c r="F21" s="161" t="s">
        <v>117</v>
      </c>
      <c r="G21" s="156">
        <v>9</v>
      </c>
      <c r="H21" s="28"/>
      <c r="I21" s="28">
        <v>150</v>
      </c>
      <c r="J21" s="148">
        <v>8</v>
      </c>
      <c r="K21" s="149">
        <v>7</v>
      </c>
      <c r="L21" s="150">
        <v>1.125</v>
      </c>
      <c r="M21" s="151"/>
      <c r="N21" s="150">
        <v>8.1875</v>
      </c>
      <c r="O21" s="152">
        <v>8</v>
      </c>
      <c r="P21" s="147">
        <v>9</v>
      </c>
      <c r="Q21" s="162" t="s">
        <v>138</v>
      </c>
      <c r="R21" s="27" t="s">
        <v>46</v>
      </c>
      <c r="S21" s="161" t="s">
        <v>117</v>
      </c>
      <c r="T21" s="156">
        <v>10</v>
      </c>
      <c r="U21" s="28">
        <v>620</v>
      </c>
      <c r="V21" s="28"/>
      <c r="W21" s="148">
        <v>8</v>
      </c>
      <c r="X21" s="30">
        <v>2</v>
      </c>
      <c r="Y21" s="146">
        <v>-8.1875</v>
      </c>
      <c r="Z21" s="86" t="str">
        <f t="shared" si="0"/>
        <v>9+8</v>
      </c>
      <c r="AA21" s="87">
        <f>IF(AND(H21&gt;0,H21&lt;1),2*H21,MATCH(A21,{-40000,-0.4999999999,0.5,40000},1)-1)</f>
        <v>0</v>
      </c>
      <c r="AB21" s="82">
        <f>IF(AND(I21&gt;0,I21&lt;1),2*I21,MATCH(L21,{-40000,-0.4999999999,0.5,40000},1)-1)</f>
        <v>2</v>
      </c>
      <c r="AC21" s="86" t="str">
        <f t="shared" si="1"/>
        <v>9+8</v>
      </c>
      <c r="AD21" s="87">
        <f>IF(AND(U21&gt;0,U21&lt;1),2*U21,MATCH(N21,{-40000,-0.4999999999,0.5,40000},1)-1)</f>
        <v>2</v>
      </c>
      <c r="AE21" s="82">
        <f>IF(AND(V21&gt;0,V21&lt;1),2*V21,MATCH(Y21,{-40000,-0.4999999999,0.5,40000},1)-1)</f>
        <v>0</v>
      </c>
    </row>
    <row r="22" spans="1:31" ht="16.5" customHeight="1">
      <c r="A22" s="24">
        <v>-6.90625</v>
      </c>
      <c r="B22" s="25">
        <v>0</v>
      </c>
      <c r="C22" s="26">
        <v>11</v>
      </c>
      <c r="D22" s="162" t="s">
        <v>118</v>
      </c>
      <c r="E22" s="153" t="s">
        <v>54</v>
      </c>
      <c r="F22" s="161" t="s">
        <v>117</v>
      </c>
      <c r="G22" s="156">
        <v>9</v>
      </c>
      <c r="H22" s="28"/>
      <c r="I22" s="28">
        <v>400</v>
      </c>
      <c r="J22" s="29">
        <v>4</v>
      </c>
      <c r="K22" s="30">
        <v>10</v>
      </c>
      <c r="L22" s="24">
        <v>6.90625</v>
      </c>
      <c r="M22" s="9"/>
      <c r="N22" s="24">
        <v>-1.59375</v>
      </c>
      <c r="O22" s="25">
        <v>4</v>
      </c>
      <c r="P22" s="26">
        <v>11</v>
      </c>
      <c r="Q22" s="162" t="s">
        <v>137</v>
      </c>
      <c r="R22" s="153" t="s">
        <v>46</v>
      </c>
      <c r="S22" s="161" t="s">
        <v>117</v>
      </c>
      <c r="T22" s="156">
        <v>10</v>
      </c>
      <c r="U22" s="28">
        <v>170</v>
      </c>
      <c r="V22" s="28"/>
      <c r="W22" s="29">
        <v>4</v>
      </c>
      <c r="X22" s="30">
        <v>6</v>
      </c>
      <c r="Y22" s="146">
        <v>1.59375</v>
      </c>
      <c r="Z22" s="86" t="str">
        <f t="shared" si="0"/>
        <v>11+4</v>
      </c>
      <c r="AA22" s="87">
        <f>IF(AND(H22&gt;0,H22&lt;1),2*H22,MATCH(A22,{-40000,-0.4999999999,0.5,40000},1)-1)</f>
        <v>0</v>
      </c>
      <c r="AB22" s="82">
        <f>IF(AND(I22&gt;0,I22&lt;1),2*I22,MATCH(L22,{-40000,-0.4999999999,0.5,40000},1)-1)</f>
        <v>2</v>
      </c>
      <c r="AC22" s="86" t="str">
        <f t="shared" si="1"/>
        <v>11+4</v>
      </c>
      <c r="AD22" s="87">
        <f>IF(AND(U22&gt;0,U22&lt;1),2*U22,MATCH(N22,{-40000,-0.4999999999,0.5,40000},1)-1)</f>
        <v>0</v>
      </c>
      <c r="AE22" s="82">
        <f>IF(AND(V22&gt;0,V22&lt;1),2*V22,MATCH(Y22,{-40000,-0.4999999999,0.5,40000},1)-1)</f>
        <v>2</v>
      </c>
    </row>
    <row r="23" spans="1:31" ht="16.5" customHeight="1">
      <c r="A23" s="24">
        <v>6.28125</v>
      </c>
      <c r="B23" s="25">
        <v>10</v>
      </c>
      <c r="C23" s="26">
        <v>6</v>
      </c>
      <c r="D23" s="162" t="s">
        <v>119</v>
      </c>
      <c r="E23" s="27" t="s">
        <v>54</v>
      </c>
      <c r="F23" s="161" t="s">
        <v>117</v>
      </c>
      <c r="G23" s="156">
        <v>7</v>
      </c>
      <c r="H23" s="28">
        <v>150</v>
      </c>
      <c r="I23" s="28"/>
      <c r="J23" s="29">
        <v>3</v>
      </c>
      <c r="K23" s="30">
        <v>0</v>
      </c>
      <c r="L23" s="24">
        <v>-6.28125</v>
      </c>
      <c r="M23" s="9"/>
      <c r="N23" s="24">
        <v>-9.46875</v>
      </c>
      <c r="O23" s="25">
        <v>0</v>
      </c>
      <c r="P23" s="26">
        <v>6</v>
      </c>
      <c r="Q23" s="162" t="s">
        <v>139</v>
      </c>
      <c r="R23" s="27" t="s">
        <v>52</v>
      </c>
      <c r="S23" s="161" t="s">
        <v>135</v>
      </c>
      <c r="T23" s="156">
        <v>10</v>
      </c>
      <c r="U23" s="28"/>
      <c r="V23" s="28">
        <v>200</v>
      </c>
      <c r="W23" s="29">
        <v>3</v>
      </c>
      <c r="X23" s="30">
        <v>10</v>
      </c>
      <c r="Y23" s="146">
        <v>9.46875</v>
      </c>
      <c r="Z23" s="86" t="str">
        <f t="shared" si="0"/>
        <v>6+3</v>
      </c>
      <c r="AA23" s="87">
        <f>IF(AND(H23&gt;0,H23&lt;1),2*H23,MATCH(A23,{-40000,-0.4999999999,0.5,40000},1)-1)</f>
        <v>2</v>
      </c>
      <c r="AB23" s="82">
        <f>IF(AND(I23&gt;0,I23&lt;1),2*I23,MATCH(L23,{-40000,-0.4999999999,0.5,40000},1)-1)</f>
        <v>0</v>
      </c>
      <c r="AC23" s="86" t="str">
        <f t="shared" si="1"/>
        <v>6+3</v>
      </c>
      <c r="AD23" s="87">
        <f>IF(AND(U23&gt;0,U23&lt;1),2*U23,MATCH(N23,{-40000,-0.4999999999,0.5,40000},1)-1)</f>
        <v>0</v>
      </c>
      <c r="AE23" s="82">
        <f>IF(AND(V23&gt;0,V23&lt;1),2*V23,MATCH(Y23,{-40000,-0.4999999999,0.5,40000},1)-1)</f>
        <v>2</v>
      </c>
    </row>
    <row r="24" spans="1:31" ht="16.5" customHeight="1">
      <c r="A24" s="24">
        <v>-0.3125</v>
      </c>
      <c r="B24" s="25">
        <v>6</v>
      </c>
      <c r="C24" s="26">
        <v>5</v>
      </c>
      <c r="D24" s="162" t="s">
        <v>114</v>
      </c>
      <c r="E24" s="27" t="s">
        <v>54</v>
      </c>
      <c r="F24" s="161" t="s">
        <v>117</v>
      </c>
      <c r="G24" s="156">
        <v>8</v>
      </c>
      <c r="H24" s="28"/>
      <c r="I24" s="28">
        <v>120</v>
      </c>
      <c r="J24" s="29">
        <v>7</v>
      </c>
      <c r="K24" s="30">
        <v>4</v>
      </c>
      <c r="L24" s="24">
        <v>0.3125</v>
      </c>
      <c r="M24" s="9"/>
      <c r="N24" s="24">
        <v>8.375</v>
      </c>
      <c r="O24" s="25">
        <v>10</v>
      </c>
      <c r="P24" s="26">
        <v>5</v>
      </c>
      <c r="Q24" s="162" t="s">
        <v>118</v>
      </c>
      <c r="R24" s="27" t="s">
        <v>46</v>
      </c>
      <c r="S24" s="161" t="s">
        <v>140</v>
      </c>
      <c r="T24" s="156">
        <v>11</v>
      </c>
      <c r="U24" s="28">
        <v>660</v>
      </c>
      <c r="V24" s="28"/>
      <c r="W24" s="29">
        <v>7</v>
      </c>
      <c r="X24" s="30">
        <v>0</v>
      </c>
      <c r="Y24" s="146">
        <v>-8.375</v>
      </c>
      <c r="Z24" s="88" t="str">
        <f t="shared" si="0"/>
        <v>5+7</v>
      </c>
      <c r="AA24" s="89">
        <f>IF(AND(H24&gt;0,H24&lt;1),2*H24,MATCH(A24,{-40000,-0.4999999999,0.5,40000},1)-1)</f>
        <v>1</v>
      </c>
      <c r="AB24" s="83">
        <f>IF(AND(I24&gt;0,I24&lt;1),2*I24,MATCH(L24,{-40000,-0.4999999999,0.5,40000},1)-1)</f>
        <v>1</v>
      </c>
      <c r="AC24" s="88" t="str">
        <f t="shared" si="1"/>
        <v>5+7</v>
      </c>
      <c r="AD24" s="89">
        <f>IF(AND(U24&gt;0,U24&lt;1),2*U24,MATCH(N24,{-40000,-0.4999999999,0.5,40000},1)-1)</f>
        <v>2</v>
      </c>
      <c r="AE24" s="83">
        <f>IF(AND(V24&gt;0,V24&lt;1),2*V24,MATCH(Y24,{-40000,-0.4999999999,0.5,40000},1)-1)</f>
        <v>0</v>
      </c>
    </row>
    <row r="25" spans="1:25" s="55" customFormat="1" ht="30" customHeight="1">
      <c r="A25" s="10"/>
      <c r="B25" s="10"/>
      <c r="C25" s="31"/>
      <c r="D25" s="10"/>
      <c r="E25" s="10"/>
      <c r="F25" s="10"/>
      <c r="G25" s="10"/>
      <c r="H25" s="10"/>
      <c r="I25" s="10"/>
      <c r="J25" s="31"/>
      <c r="K25" s="10"/>
      <c r="L25" s="8"/>
      <c r="M25" s="15"/>
      <c r="N25" s="10"/>
      <c r="O25" s="10"/>
      <c r="P25" s="31"/>
      <c r="Q25" s="10"/>
      <c r="R25" s="10"/>
      <c r="S25" s="10"/>
      <c r="T25" s="10"/>
      <c r="U25" s="10"/>
      <c r="V25" s="10"/>
      <c r="W25" s="31"/>
      <c r="X25" s="10"/>
      <c r="Y25" s="10"/>
    </row>
    <row r="26" spans="1:25" s="55" customFormat="1" ht="15">
      <c r="A26" s="2"/>
      <c r="B26" s="3" t="s">
        <v>2</v>
      </c>
      <c r="C26" s="4"/>
      <c r="D26" s="3"/>
      <c r="E26" s="5" t="s">
        <v>21</v>
      </c>
      <c r="F26" s="1"/>
      <c r="G26" s="1"/>
      <c r="H26" s="6" t="s">
        <v>4</v>
      </c>
      <c r="I26" s="6"/>
      <c r="J26" s="7" t="s">
        <v>22</v>
      </c>
      <c r="K26" s="7"/>
      <c r="L26" s="8"/>
      <c r="M26" s="9">
        <v>150</v>
      </c>
      <c r="N26" s="2"/>
      <c r="O26" s="3" t="s">
        <v>2</v>
      </c>
      <c r="P26" s="4"/>
      <c r="Q26" s="3"/>
      <c r="R26" s="5" t="s">
        <v>23</v>
      </c>
      <c r="S26" s="1"/>
      <c r="T26" s="1"/>
      <c r="U26" s="6" t="s">
        <v>4</v>
      </c>
      <c r="V26" s="6"/>
      <c r="W26" s="7" t="s">
        <v>1</v>
      </c>
      <c r="X26" s="7"/>
      <c r="Y26" s="8"/>
    </row>
    <row r="27" spans="1:25" s="55" customFormat="1" ht="12.75">
      <c r="A27" s="11"/>
      <c r="B27" s="11"/>
      <c r="C27" s="12"/>
      <c r="D27" s="13"/>
      <c r="E27" s="13"/>
      <c r="F27" s="13"/>
      <c r="G27" s="13"/>
      <c r="H27" s="14" t="s">
        <v>7</v>
      </c>
      <c r="I27" s="14"/>
      <c r="J27" s="7" t="s">
        <v>24</v>
      </c>
      <c r="K27" s="7"/>
      <c r="L27" s="8"/>
      <c r="M27" s="9">
        <v>150</v>
      </c>
      <c r="N27" s="11"/>
      <c r="O27" s="11"/>
      <c r="P27" s="12"/>
      <c r="Q27" s="13"/>
      <c r="R27" s="13"/>
      <c r="S27" s="13"/>
      <c r="T27" s="13"/>
      <c r="U27" s="14" t="s">
        <v>7</v>
      </c>
      <c r="V27" s="14"/>
      <c r="W27" s="7" t="s">
        <v>25</v>
      </c>
      <c r="X27" s="7"/>
      <c r="Y27" s="8"/>
    </row>
    <row r="28" spans="1:25" s="55" customFormat="1" ht="4.5" customHeight="1">
      <c r="A28" s="104"/>
      <c r="B28" s="105"/>
      <c r="C28" s="106"/>
      <c r="D28" s="107"/>
      <c r="E28" s="108"/>
      <c r="F28" s="109"/>
      <c r="G28" s="109"/>
      <c r="H28" s="110"/>
      <c r="I28" s="110"/>
      <c r="J28" s="106"/>
      <c r="K28" s="105"/>
      <c r="L28" s="111"/>
      <c r="M28" s="112"/>
      <c r="N28" s="104"/>
      <c r="O28" s="105"/>
      <c r="P28" s="106"/>
      <c r="Q28" s="107"/>
      <c r="R28" s="108"/>
      <c r="S28" s="109"/>
      <c r="T28" s="109"/>
      <c r="U28" s="110"/>
      <c r="V28" s="110"/>
      <c r="W28" s="106"/>
      <c r="X28" s="105"/>
      <c r="Y28" s="111"/>
    </row>
    <row r="29" spans="1:25" s="55" customFormat="1" ht="12.75" customHeight="1">
      <c r="A29" s="113"/>
      <c r="B29" s="114"/>
      <c r="C29" s="115"/>
      <c r="D29" s="116"/>
      <c r="E29" s="117" t="s">
        <v>48</v>
      </c>
      <c r="F29" s="118" t="s">
        <v>141</v>
      </c>
      <c r="G29" s="118"/>
      <c r="H29" s="59"/>
      <c r="I29" s="119"/>
      <c r="J29" s="68"/>
      <c r="K29" s="69"/>
      <c r="L29" s="70"/>
      <c r="M29" s="120"/>
      <c r="N29" s="113"/>
      <c r="O29" s="114"/>
      <c r="P29" s="115"/>
      <c r="Q29" s="116"/>
      <c r="R29" s="117" t="s">
        <v>48</v>
      </c>
      <c r="S29" s="118" t="s">
        <v>162</v>
      </c>
      <c r="T29" s="118"/>
      <c r="U29" s="59"/>
      <c r="V29" s="119"/>
      <c r="W29" s="68"/>
      <c r="X29" s="69"/>
      <c r="Y29" s="70"/>
    </row>
    <row r="30" spans="1:25" s="55" customFormat="1" ht="12.75" customHeight="1">
      <c r="A30" s="113"/>
      <c r="B30" s="114"/>
      <c r="C30" s="115"/>
      <c r="D30" s="116"/>
      <c r="E30" s="121" t="s">
        <v>49</v>
      </c>
      <c r="F30" s="118" t="s">
        <v>142</v>
      </c>
      <c r="G30" s="118"/>
      <c r="H30" s="122"/>
      <c r="I30" s="119"/>
      <c r="J30" s="71"/>
      <c r="K30" s="72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14.1</v>
      </c>
      <c r="L30" s="73"/>
      <c r="M30" s="120"/>
      <c r="N30" s="113"/>
      <c r="O30" s="114"/>
      <c r="P30" s="115"/>
      <c r="Q30" s="116"/>
      <c r="R30" s="121" t="s">
        <v>49</v>
      </c>
      <c r="S30" s="118" t="s">
        <v>163</v>
      </c>
      <c r="T30" s="118"/>
      <c r="U30" s="122"/>
      <c r="V30" s="119"/>
      <c r="W30" s="71"/>
      <c r="X30" s="72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22.1</v>
      </c>
      <c r="Y30" s="73"/>
    </row>
    <row r="31" spans="1:25" s="55" customFormat="1" ht="12.75" customHeight="1">
      <c r="A31" s="113"/>
      <c r="B31" s="114"/>
      <c r="C31" s="115"/>
      <c r="D31" s="116"/>
      <c r="E31" s="121" t="s">
        <v>50</v>
      </c>
      <c r="F31" s="118" t="s">
        <v>143</v>
      </c>
      <c r="G31" s="118"/>
      <c r="H31" s="59"/>
      <c r="I31" s="119"/>
      <c r="J31" s="74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16.1</v>
      </c>
      <c r="K31" s="72" t="str">
        <f>IF(K30="","","+")</f>
        <v>+</v>
      </c>
      <c r="L31" s="75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4.1</v>
      </c>
      <c r="M31" s="120"/>
      <c r="N31" s="113"/>
      <c r="O31" s="114"/>
      <c r="P31" s="115"/>
      <c r="Q31" s="116"/>
      <c r="R31" s="121" t="s">
        <v>50</v>
      </c>
      <c r="S31" s="118" t="s">
        <v>164</v>
      </c>
      <c r="T31" s="118"/>
      <c r="U31" s="59"/>
      <c r="V31" s="119"/>
      <c r="W31" s="74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6.1</v>
      </c>
      <c r="X31" s="72" t="str">
        <f>IF(X30="","","+")</f>
        <v>+</v>
      </c>
      <c r="Y31" s="75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4.1</v>
      </c>
    </row>
    <row r="32" spans="1:25" s="55" customFormat="1" ht="12.75" customHeight="1">
      <c r="A32" s="113"/>
      <c r="B32" s="114"/>
      <c r="C32" s="115"/>
      <c r="D32" s="116"/>
      <c r="E32" s="117" t="s">
        <v>51</v>
      </c>
      <c r="F32" s="118" t="s">
        <v>144</v>
      </c>
      <c r="G32" s="118"/>
      <c r="H32" s="59"/>
      <c r="I32" s="119"/>
      <c r="J32" s="71"/>
      <c r="K32" s="72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6.1</v>
      </c>
      <c r="L32" s="73"/>
      <c r="M32" s="120"/>
      <c r="N32" s="113"/>
      <c r="O32" s="114"/>
      <c r="P32" s="115"/>
      <c r="Q32" s="116"/>
      <c r="R32" s="117" t="s">
        <v>51</v>
      </c>
      <c r="S32" s="118" t="s">
        <v>165</v>
      </c>
      <c r="T32" s="118"/>
      <c r="U32" s="59"/>
      <c r="V32" s="119"/>
      <c r="W32" s="71"/>
      <c r="X32" s="72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8.1</v>
      </c>
      <c r="Y32" s="73"/>
    </row>
    <row r="33" spans="1:25" s="55" customFormat="1" ht="12.75" customHeight="1">
      <c r="A33" s="123" t="s">
        <v>48</v>
      </c>
      <c r="B33" s="124" t="s">
        <v>153</v>
      </c>
      <c r="C33" s="115"/>
      <c r="D33" s="116"/>
      <c r="E33" s="125"/>
      <c r="F33" s="59"/>
      <c r="G33" s="117" t="s">
        <v>48</v>
      </c>
      <c r="H33" s="178" t="s">
        <v>145</v>
      </c>
      <c r="J33" s="59"/>
      <c r="K33" s="122"/>
      <c r="L33" s="60"/>
      <c r="M33" s="120"/>
      <c r="N33" s="123" t="s">
        <v>48</v>
      </c>
      <c r="O33" s="124" t="s">
        <v>174</v>
      </c>
      <c r="P33" s="115"/>
      <c r="Q33" s="116"/>
      <c r="R33" s="125"/>
      <c r="S33" s="59"/>
      <c r="T33" s="117" t="s">
        <v>48</v>
      </c>
      <c r="U33" s="126" t="s">
        <v>166</v>
      </c>
      <c r="W33" s="59"/>
      <c r="X33" s="122"/>
      <c r="Y33" s="60"/>
    </row>
    <row r="34" spans="1:25" s="55" customFormat="1" ht="12.75" customHeight="1">
      <c r="A34" s="127" t="s">
        <v>49</v>
      </c>
      <c r="B34" s="124" t="s">
        <v>154</v>
      </c>
      <c r="C34" s="128"/>
      <c r="D34" s="116"/>
      <c r="E34" s="125"/>
      <c r="F34" s="129"/>
      <c r="G34" s="121" t="s">
        <v>49</v>
      </c>
      <c r="H34" s="126" t="s">
        <v>146</v>
      </c>
      <c r="J34" s="59"/>
      <c r="K34" s="122"/>
      <c r="L34" s="60"/>
      <c r="M34" s="120"/>
      <c r="N34" s="127" t="s">
        <v>49</v>
      </c>
      <c r="O34" s="124" t="s">
        <v>175</v>
      </c>
      <c r="P34" s="128"/>
      <c r="Q34" s="116"/>
      <c r="R34" s="125"/>
      <c r="S34" s="129"/>
      <c r="T34" s="121" t="s">
        <v>49</v>
      </c>
      <c r="U34" s="126" t="s">
        <v>167</v>
      </c>
      <c r="W34" s="59"/>
      <c r="X34" s="122"/>
      <c r="Y34" s="60"/>
    </row>
    <row r="35" spans="1:25" s="55" customFormat="1" ht="12.75" customHeight="1">
      <c r="A35" s="127" t="s">
        <v>50</v>
      </c>
      <c r="B35" s="124" t="s">
        <v>155</v>
      </c>
      <c r="C35" s="115"/>
      <c r="D35" s="116"/>
      <c r="E35" s="125"/>
      <c r="F35" s="129"/>
      <c r="G35" s="121" t="s">
        <v>50</v>
      </c>
      <c r="H35" s="126" t="s">
        <v>147</v>
      </c>
      <c r="J35" s="59"/>
      <c r="K35" s="59"/>
      <c r="L35" s="60"/>
      <c r="M35" s="120"/>
      <c r="N35" s="127" t="s">
        <v>50</v>
      </c>
      <c r="O35" s="124" t="s">
        <v>176</v>
      </c>
      <c r="P35" s="115"/>
      <c r="Q35" s="116"/>
      <c r="R35" s="125"/>
      <c r="S35" s="129"/>
      <c r="T35" s="121" t="s">
        <v>50</v>
      </c>
      <c r="U35" s="178" t="s">
        <v>168</v>
      </c>
      <c r="W35" s="59"/>
      <c r="X35" s="59"/>
      <c r="Y35" s="60"/>
    </row>
    <row r="36" spans="1:25" s="55" customFormat="1" ht="12.75" customHeight="1">
      <c r="A36" s="123" t="s">
        <v>51</v>
      </c>
      <c r="B36" s="124" t="s">
        <v>156</v>
      </c>
      <c r="C36" s="128"/>
      <c r="D36" s="116"/>
      <c r="E36" s="125"/>
      <c r="F36" s="59"/>
      <c r="G36" s="117" t="s">
        <v>51</v>
      </c>
      <c r="H36" s="126" t="s">
        <v>148</v>
      </c>
      <c r="J36" s="59"/>
      <c r="K36" s="61" t="s">
        <v>55</v>
      </c>
      <c r="L36" s="60"/>
      <c r="M36" s="120"/>
      <c r="N36" s="123" t="s">
        <v>51</v>
      </c>
      <c r="O36" s="124" t="s">
        <v>177</v>
      </c>
      <c r="P36" s="128"/>
      <c r="Q36" s="116"/>
      <c r="R36" s="125"/>
      <c r="S36" s="59"/>
      <c r="T36" s="117" t="s">
        <v>51</v>
      </c>
      <c r="U36" s="126" t="s">
        <v>169</v>
      </c>
      <c r="W36" s="59"/>
      <c r="X36" s="61" t="s">
        <v>55</v>
      </c>
      <c r="Y36" s="60"/>
    </row>
    <row r="37" spans="1:25" s="55" customFormat="1" ht="12.75" customHeight="1">
      <c r="A37" s="130"/>
      <c r="B37" s="128"/>
      <c r="C37" s="128"/>
      <c r="D37" s="116"/>
      <c r="E37" s="117" t="s">
        <v>48</v>
      </c>
      <c r="F37" s="118" t="s">
        <v>149</v>
      </c>
      <c r="G37" s="118"/>
      <c r="H37" s="59"/>
      <c r="I37" s="131"/>
      <c r="J37" s="62" t="s">
        <v>52</v>
      </c>
      <c r="K37" s="154" t="s">
        <v>434</v>
      </c>
      <c r="L37" s="60"/>
      <c r="M37" s="120"/>
      <c r="N37" s="130"/>
      <c r="O37" s="128"/>
      <c r="P37" s="128"/>
      <c r="Q37" s="116"/>
      <c r="R37" s="117" t="s">
        <v>48</v>
      </c>
      <c r="S37" s="118" t="s">
        <v>170</v>
      </c>
      <c r="T37" s="118"/>
      <c r="U37" s="59"/>
      <c r="V37" s="131"/>
      <c r="W37" s="62" t="s">
        <v>52</v>
      </c>
      <c r="X37" s="154" t="s">
        <v>437</v>
      </c>
      <c r="Y37" s="60"/>
    </row>
    <row r="38" spans="1:25" s="55" customFormat="1" ht="12.75" customHeight="1">
      <c r="A38" s="113"/>
      <c r="B38" s="63" t="s">
        <v>56</v>
      </c>
      <c r="C38" s="115"/>
      <c r="D38" s="116"/>
      <c r="E38" s="121" t="s">
        <v>49</v>
      </c>
      <c r="F38" s="118" t="s">
        <v>150</v>
      </c>
      <c r="G38" s="118"/>
      <c r="H38" s="59"/>
      <c r="I38" s="119"/>
      <c r="J38" s="62" t="s">
        <v>46</v>
      </c>
      <c r="K38" s="155" t="s">
        <v>434</v>
      </c>
      <c r="L38" s="60"/>
      <c r="M38" s="120"/>
      <c r="N38" s="113"/>
      <c r="O38" s="63" t="s">
        <v>56</v>
      </c>
      <c r="P38" s="115"/>
      <c r="Q38" s="116"/>
      <c r="R38" s="121" t="s">
        <v>49</v>
      </c>
      <c r="S38" s="118" t="s">
        <v>171</v>
      </c>
      <c r="T38" s="118"/>
      <c r="U38" s="59"/>
      <c r="V38" s="119"/>
      <c r="W38" s="62" t="s">
        <v>46</v>
      </c>
      <c r="X38" s="155" t="s">
        <v>437</v>
      </c>
      <c r="Y38" s="60"/>
    </row>
    <row r="39" spans="1:25" s="55" customFormat="1" ht="12.75" customHeight="1">
      <c r="A39" s="113"/>
      <c r="B39" s="63" t="s">
        <v>436</v>
      </c>
      <c r="C39" s="115"/>
      <c r="D39" s="116"/>
      <c r="E39" s="121" t="s">
        <v>50</v>
      </c>
      <c r="F39" s="118" t="s">
        <v>151</v>
      </c>
      <c r="G39" s="118"/>
      <c r="H39" s="122"/>
      <c r="I39" s="119"/>
      <c r="J39" s="62" t="s">
        <v>54</v>
      </c>
      <c r="K39" s="155" t="s">
        <v>435</v>
      </c>
      <c r="L39" s="60"/>
      <c r="M39" s="120"/>
      <c r="N39" s="113"/>
      <c r="O39" s="63" t="s">
        <v>439</v>
      </c>
      <c r="P39" s="115"/>
      <c r="Q39" s="116"/>
      <c r="R39" s="121" t="s">
        <v>50</v>
      </c>
      <c r="S39" s="118" t="s">
        <v>172</v>
      </c>
      <c r="T39" s="118"/>
      <c r="U39" s="122"/>
      <c r="V39" s="119"/>
      <c r="W39" s="62" t="s">
        <v>54</v>
      </c>
      <c r="X39" s="155" t="s">
        <v>438</v>
      </c>
      <c r="Y39" s="60"/>
    </row>
    <row r="40" spans="1:25" s="55" customFormat="1" ht="12.75" customHeight="1">
      <c r="A40" s="132"/>
      <c r="B40" s="64"/>
      <c r="C40" s="64"/>
      <c r="D40" s="116"/>
      <c r="E40" s="117" t="s">
        <v>51</v>
      </c>
      <c r="F40" s="124" t="s">
        <v>152</v>
      </c>
      <c r="G40" s="124"/>
      <c r="H40" s="64"/>
      <c r="I40" s="64"/>
      <c r="J40" s="65" t="s">
        <v>53</v>
      </c>
      <c r="K40" s="155" t="s">
        <v>435</v>
      </c>
      <c r="L40" s="66"/>
      <c r="M40" s="133"/>
      <c r="N40" s="132"/>
      <c r="O40" s="64"/>
      <c r="P40" s="64"/>
      <c r="Q40" s="116"/>
      <c r="R40" s="117" t="s">
        <v>51</v>
      </c>
      <c r="S40" s="177" t="s">
        <v>173</v>
      </c>
      <c r="T40" s="124"/>
      <c r="U40" s="64"/>
      <c r="V40" s="64"/>
      <c r="W40" s="65" t="s">
        <v>53</v>
      </c>
      <c r="X40" s="155" t="s">
        <v>438</v>
      </c>
      <c r="Y40" s="66"/>
    </row>
    <row r="41" spans="1:25" ht="4.5" customHeight="1">
      <c r="A41" s="134"/>
      <c r="B41" s="135"/>
      <c r="C41" s="136"/>
      <c r="D41" s="137"/>
      <c r="E41" s="138"/>
      <c r="F41" s="139"/>
      <c r="G41" s="139"/>
      <c r="H41" s="140"/>
      <c r="I41" s="140"/>
      <c r="J41" s="136"/>
      <c r="K41" s="135"/>
      <c r="L41" s="141"/>
      <c r="M41" s="142"/>
      <c r="N41" s="134"/>
      <c r="O41" s="135"/>
      <c r="P41" s="136"/>
      <c r="Q41" s="137"/>
      <c r="R41" s="138"/>
      <c r="S41" s="139"/>
      <c r="T41" s="139"/>
      <c r="U41" s="140"/>
      <c r="V41" s="140"/>
      <c r="W41" s="136"/>
      <c r="X41" s="135"/>
      <c r="Y41" s="141"/>
    </row>
    <row r="42" spans="1:31" ht="12.75" customHeight="1">
      <c r="A42" s="16"/>
      <c r="B42" s="16" t="s">
        <v>10</v>
      </c>
      <c r="C42" s="17"/>
      <c r="D42" s="18" t="s">
        <v>11</v>
      </c>
      <c r="E42" s="18" t="s">
        <v>12</v>
      </c>
      <c r="F42" s="157" t="s">
        <v>70</v>
      </c>
      <c r="G42" s="18" t="s">
        <v>13</v>
      </c>
      <c r="H42" s="19" t="s">
        <v>14</v>
      </c>
      <c r="I42" s="20"/>
      <c r="J42" s="17" t="s">
        <v>15</v>
      </c>
      <c r="K42" s="18" t="s">
        <v>10</v>
      </c>
      <c r="L42" s="16" t="s">
        <v>16</v>
      </c>
      <c r="M42" s="9">
        <v>150</v>
      </c>
      <c r="N42" s="16"/>
      <c r="O42" s="16" t="s">
        <v>10</v>
      </c>
      <c r="P42" s="17"/>
      <c r="Q42" s="18" t="s">
        <v>11</v>
      </c>
      <c r="R42" s="18" t="s">
        <v>12</v>
      </c>
      <c r="S42" s="157" t="s">
        <v>70</v>
      </c>
      <c r="T42" s="18" t="s">
        <v>13</v>
      </c>
      <c r="U42" s="19" t="s">
        <v>14</v>
      </c>
      <c r="V42" s="20"/>
      <c r="W42" s="17" t="s">
        <v>15</v>
      </c>
      <c r="X42" s="18" t="s">
        <v>10</v>
      </c>
      <c r="Y42" s="143" t="s">
        <v>16</v>
      </c>
      <c r="Z42" s="169" t="s">
        <v>60</v>
      </c>
      <c r="AA42" s="170"/>
      <c r="AB42" s="171"/>
      <c r="AC42" s="172" t="s">
        <v>61</v>
      </c>
      <c r="AD42" s="173"/>
      <c r="AE42" s="174"/>
    </row>
    <row r="43" spans="1:31" ht="12.75">
      <c r="A43" s="21" t="s">
        <v>16</v>
      </c>
      <c r="B43" s="92" t="s">
        <v>17</v>
      </c>
      <c r="C43" s="93" t="s">
        <v>18</v>
      </c>
      <c r="D43" s="94" t="s">
        <v>19</v>
      </c>
      <c r="E43" s="94" t="s">
        <v>20</v>
      </c>
      <c r="F43" s="94"/>
      <c r="G43" s="94"/>
      <c r="H43" s="23" t="s">
        <v>18</v>
      </c>
      <c r="I43" s="23" t="s">
        <v>15</v>
      </c>
      <c r="J43" s="22"/>
      <c r="K43" s="21" t="s">
        <v>17</v>
      </c>
      <c r="L43" s="21"/>
      <c r="M43" s="9">
        <v>150</v>
      </c>
      <c r="N43" s="21" t="s">
        <v>16</v>
      </c>
      <c r="O43" s="21" t="s">
        <v>17</v>
      </c>
      <c r="P43" s="22" t="s">
        <v>18</v>
      </c>
      <c r="Q43" s="144" t="s">
        <v>19</v>
      </c>
      <c r="R43" s="144" t="s">
        <v>20</v>
      </c>
      <c r="S43" s="144"/>
      <c r="T43" s="144"/>
      <c r="U43" s="23" t="s">
        <v>18</v>
      </c>
      <c r="V43" s="23" t="s">
        <v>15</v>
      </c>
      <c r="W43" s="22"/>
      <c r="X43" s="21" t="s">
        <v>17</v>
      </c>
      <c r="Y43" s="145"/>
      <c r="Z43" s="90" t="s">
        <v>59</v>
      </c>
      <c r="AA43" s="175" t="s">
        <v>64</v>
      </c>
      <c r="AB43" s="171"/>
      <c r="AC43" s="90" t="s">
        <v>59</v>
      </c>
      <c r="AD43" s="173" t="s">
        <v>64</v>
      </c>
      <c r="AE43" s="174"/>
    </row>
    <row r="44" spans="1:31" ht="16.5" customHeight="1">
      <c r="A44" s="24">
        <v>4.90625</v>
      </c>
      <c r="B44" s="25">
        <v>10</v>
      </c>
      <c r="C44" s="26">
        <v>3</v>
      </c>
      <c r="D44" s="160" t="s">
        <v>158</v>
      </c>
      <c r="E44" s="27" t="s">
        <v>52</v>
      </c>
      <c r="F44" s="161" t="s">
        <v>157</v>
      </c>
      <c r="G44" s="156">
        <v>10</v>
      </c>
      <c r="H44" s="28">
        <v>130</v>
      </c>
      <c r="I44" s="28"/>
      <c r="J44" s="29">
        <v>4</v>
      </c>
      <c r="K44" s="30">
        <v>0</v>
      </c>
      <c r="L44" s="24">
        <v>-4.90625</v>
      </c>
      <c r="M44" s="9"/>
      <c r="N44" s="24">
        <v>0.09375</v>
      </c>
      <c r="O44" s="25">
        <v>6</v>
      </c>
      <c r="P44" s="26">
        <v>3</v>
      </c>
      <c r="Q44" s="160" t="s">
        <v>178</v>
      </c>
      <c r="R44" s="27" t="s">
        <v>46</v>
      </c>
      <c r="S44" s="161" t="s">
        <v>159</v>
      </c>
      <c r="T44" s="156">
        <v>10</v>
      </c>
      <c r="U44" s="28">
        <v>630</v>
      </c>
      <c r="V44" s="28"/>
      <c r="W44" s="29">
        <v>4</v>
      </c>
      <c r="X44" s="30">
        <v>4</v>
      </c>
      <c r="Y44" s="146">
        <v>-0.09375</v>
      </c>
      <c r="Z44" s="84" t="str">
        <f aca="true" t="shared" si="2" ref="Z44:Z49">C44&amp;"+"&amp;J44</f>
        <v>3+4</v>
      </c>
      <c r="AA44" s="85">
        <f>IF(AND(H44&gt;0,H44&lt;1),2*H44,MATCH(A44,{-40000,-0.4999999999,0.5,40000},1)-1)</f>
        <v>2</v>
      </c>
      <c r="AB44" s="81">
        <f>IF(AND(I44&gt;0,I44&lt;1),2*I44,MATCH(L44,{-40000,-0.4999999999,0.5,40000},1)-1)</f>
        <v>0</v>
      </c>
      <c r="AC44" s="84" t="str">
        <f aca="true" t="shared" si="3" ref="AC44:AC49">P44&amp;"+"&amp;W44</f>
        <v>3+4</v>
      </c>
      <c r="AD44" s="85">
        <f>IF(AND(U44&gt;0,U44&lt;1),2*U44,MATCH(N44,{-40000,-0.4999999999,0.5,40000},1)-1)</f>
        <v>1</v>
      </c>
      <c r="AE44" s="81">
        <f>IF(AND(V44&gt;0,V44&lt;1),2*V44,MATCH(Y44,{-40000,-0.4999999999,0.5,40000},1)-1)</f>
        <v>1</v>
      </c>
    </row>
    <row r="45" spans="1:31" ht="16.5" customHeight="1">
      <c r="A45" s="24">
        <v>3.90625</v>
      </c>
      <c r="B45" s="25">
        <v>8</v>
      </c>
      <c r="C45" s="26">
        <v>8</v>
      </c>
      <c r="D45" s="160" t="s">
        <v>137</v>
      </c>
      <c r="E45" s="27" t="s">
        <v>53</v>
      </c>
      <c r="F45" s="161" t="s">
        <v>159</v>
      </c>
      <c r="G45" s="156">
        <v>8</v>
      </c>
      <c r="H45" s="28">
        <v>100</v>
      </c>
      <c r="I45" s="28"/>
      <c r="J45" s="29">
        <v>5</v>
      </c>
      <c r="K45" s="30">
        <v>2</v>
      </c>
      <c r="L45" s="24">
        <v>-3.90625</v>
      </c>
      <c r="M45" s="9"/>
      <c r="N45" s="24">
        <v>1.0625</v>
      </c>
      <c r="O45" s="25">
        <v>8</v>
      </c>
      <c r="P45" s="26">
        <v>8</v>
      </c>
      <c r="Q45" s="160" t="s">
        <v>119</v>
      </c>
      <c r="R45" s="27" t="s">
        <v>52</v>
      </c>
      <c r="S45" s="161" t="s">
        <v>179</v>
      </c>
      <c r="T45" s="156">
        <v>11</v>
      </c>
      <c r="U45" s="28">
        <v>650</v>
      </c>
      <c r="V45" s="28"/>
      <c r="W45" s="29">
        <v>5</v>
      </c>
      <c r="X45" s="30">
        <v>2</v>
      </c>
      <c r="Y45" s="146">
        <v>-1.0625</v>
      </c>
      <c r="Z45" s="86" t="str">
        <f t="shared" si="2"/>
        <v>8+5</v>
      </c>
      <c r="AA45" s="87">
        <f>IF(AND(H45&gt;0,H45&lt;1),2*H45,MATCH(A45,{-40000,-0.4999999999,0.5,40000},1)-1)</f>
        <v>2</v>
      </c>
      <c r="AB45" s="82">
        <f>IF(AND(I45&gt;0,I45&lt;1),2*I45,MATCH(L45,{-40000,-0.4999999999,0.5,40000},1)-1)</f>
        <v>0</v>
      </c>
      <c r="AC45" s="86" t="str">
        <f t="shared" si="3"/>
        <v>8+5</v>
      </c>
      <c r="AD45" s="87">
        <f>IF(AND(U45&gt;0,U45&lt;1),2*U45,MATCH(N45,{-40000,-0.4999999999,0.5,40000},1)-1)</f>
        <v>2</v>
      </c>
      <c r="AE45" s="82">
        <f>IF(AND(V45&gt;0,V45&lt;1),2*V45,MATCH(Y45,{-40000,-0.4999999999,0.5,40000},1)-1)</f>
        <v>0</v>
      </c>
    </row>
    <row r="46" spans="1:31" ht="16.5" customHeight="1">
      <c r="A46" s="24">
        <v>-2.40625</v>
      </c>
      <c r="B46" s="25">
        <v>1</v>
      </c>
      <c r="C46" s="147">
        <v>6</v>
      </c>
      <c r="D46" s="162" t="s">
        <v>137</v>
      </c>
      <c r="E46" s="27" t="s">
        <v>53</v>
      </c>
      <c r="F46" s="159" t="s">
        <v>160</v>
      </c>
      <c r="G46" s="156">
        <v>9</v>
      </c>
      <c r="H46" s="28"/>
      <c r="I46" s="28">
        <v>140</v>
      </c>
      <c r="J46" s="148">
        <v>12</v>
      </c>
      <c r="K46" s="149">
        <v>9</v>
      </c>
      <c r="L46" s="150">
        <v>2.40625</v>
      </c>
      <c r="M46" s="151"/>
      <c r="N46" s="150">
        <v>0.09375</v>
      </c>
      <c r="O46" s="152">
        <v>3</v>
      </c>
      <c r="P46" s="147">
        <v>6</v>
      </c>
      <c r="Q46" s="162" t="s">
        <v>119</v>
      </c>
      <c r="R46" s="27" t="s">
        <v>46</v>
      </c>
      <c r="S46" s="161" t="s">
        <v>159</v>
      </c>
      <c r="T46" s="156">
        <v>10</v>
      </c>
      <c r="U46" s="28">
        <v>620</v>
      </c>
      <c r="V46" s="28"/>
      <c r="W46" s="148">
        <v>12</v>
      </c>
      <c r="X46" s="30">
        <v>7</v>
      </c>
      <c r="Y46" s="146">
        <v>-0.09375</v>
      </c>
      <c r="Z46" s="86" t="str">
        <f t="shared" si="2"/>
        <v>6+12</v>
      </c>
      <c r="AA46" s="87">
        <f>IF(AND(H46&gt;0,H46&lt;1),2*H46,MATCH(A46,{-40000,-0.4999999999,0.5,40000},1)-1)</f>
        <v>0</v>
      </c>
      <c r="AB46" s="82">
        <f>IF(AND(I46&gt;0,I46&lt;1),2*I46,MATCH(L46,{-40000,-0.4999999999,0.5,40000},1)-1)</f>
        <v>2</v>
      </c>
      <c r="AC46" s="86" t="str">
        <f t="shared" si="3"/>
        <v>6+12</v>
      </c>
      <c r="AD46" s="87">
        <f>IF(AND(U46&gt;0,U46&lt;1),2*U46,MATCH(N46,{-40000,-0.4999999999,0.5,40000},1)-1)</f>
        <v>1</v>
      </c>
      <c r="AE46" s="82">
        <f>IF(AND(V46&gt;0,V46&lt;1),2*V46,MATCH(Y46,{-40000,-0.4999999999,0.5,40000},1)-1)</f>
        <v>1</v>
      </c>
    </row>
    <row r="47" spans="1:31" ht="16.5" customHeight="1">
      <c r="A47" s="24">
        <v>-2.40625</v>
      </c>
      <c r="B47" s="25">
        <v>1</v>
      </c>
      <c r="C47" s="26">
        <v>9</v>
      </c>
      <c r="D47" s="162" t="s">
        <v>137</v>
      </c>
      <c r="E47" s="153" t="s">
        <v>53</v>
      </c>
      <c r="F47" s="159" t="s">
        <v>160</v>
      </c>
      <c r="G47" s="156">
        <v>9</v>
      </c>
      <c r="H47" s="28"/>
      <c r="I47" s="28">
        <v>140</v>
      </c>
      <c r="J47" s="29">
        <v>7</v>
      </c>
      <c r="K47" s="30">
        <v>9</v>
      </c>
      <c r="L47" s="24">
        <v>2.40625</v>
      </c>
      <c r="M47" s="9"/>
      <c r="N47" s="24">
        <v>-9.71875</v>
      </c>
      <c r="O47" s="25">
        <v>0</v>
      </c>
      <c r="P47" s="26">
        <v>9</v>
      </c>
      <c r="Q47" s="162" t="s">
        <v>161</v>
      </c>
      <c r="R47" s="153" t="s">
        <v>46</v>
      </c>
      <c r="S47" s="161" t="s">
        <v>180</v>
      </c>
      <c r="T47" s="156">
        <v>10</v>
      </c>
      <c r="U47" s="28">
        <v>170</v>
      </c>
      <c r="V47" s="28"/>
      <c r="W47" s="29">
        <v>7</v>
      </c>
      <c r="X47" s="30">
        <v>10</v>
      </c>
      <c r="Y47" s="146">
        <v>9.71875</v>
      </c>
      <c r="Z47" s="86" t="str">
        <f t="shared" si="2"/>
        <v>9+7</v>
      </c>
      <c r="AA47" s="87">
        <f>IF(AND(H47&gt;0,H47&lt;1),2*H47,MATCH(A47,{-40000,-0.4999999999,0.5,40000},1)-1)</f>
        <v>0</v>
      </c>
      <c r="AB47" s="82">
        <f>IF(AND(I47&gt;0,I47&lt;1),2*I47,MATCH(L47,{-40000,-0.4999999999,0.5,40000},1)-1)</f>
        <v>2</v>
      </c>
      <c r="AC47" s="86" t="str">
        <f t="shared" si="3"/>
        <v>9+7</v>
      </c>
      <c r="AD47" s="87">
        <f>IF(AND(U47&gt;0,U47&lt;1),2*U47,MATCH(N47,{-40000,-0.4999999999,0.5,40000},1)-1)</f>
        <v>0</v>
      </c>
      <c r="AE47" s="82">
        <f>IF(AND(V47&gt;0,V47&lt;1),2*V47,MATCH(Y47,{-40000,-0.4999999999,0.5,40000},1)-1)</f>
        <v>2</v>
      </c>
    </row>
    <row r="48" spans="1:31" ht="16.5" customHeight="1">
      <c r="A48" s="24">
        <v>0.40625</v>
      </c>
      <c r="B48" s="25">
        <v>6</v>
      </c>
      <c r="C48" s="26">
        <v>1</v>
      </c>
      <c r="D48" s="162" t="s">
        <v>161</v>
      </c>
      <c r="E48" s="27" t="s">
        <v>52</v>
      </c>
      <c r="F48" s="161" t="s">
        <v>157</v>
      </c>
      <c r="G48" s="156">
        <v>8</v>
      </c>
      <c r="H48" s="28"/>
      <c r="I48" s="28">
        <v>50</v>
      </c>
      <c r="J48" s="29">
        <v>11</v>
      </c>
      <c r="K48" s="30">
        <v>4</v>
      </c>
      <c r="L48" s="24">
        <v>-0.40625</v>
      </c>
      <c r="M48" s="9"/>
      <c r="N48" s="24">
        <v>0.09375</v>
      </c>
      <c r="O48" s="25">
        <v>3</v>
      </c>
      <c r="P48" s="26">
        <v>1</v>
      </c>
      <c r="Q48" s="162" t="s">
        <v>119</v>
      </c>
      <c r="R48" s="27" t="s">
        <v>52</v>
      </c>
      <c r="S48" s="161" t="s">
        <v>181</v>
      </c>
      <c r="T48" s="156">
        <v>10</v>
      </c>
      <c r="U48" s="28">
        <v>620</v>
      </c>
      <c r="V48" s="28"/>
      <c r="W48" s="29">
        <v>11</v>
      </c>
      <c r="X48" s="30">
        <v>7</v>
      </c>
      <c r="Y48" s="146">
        <v>-0.09375</v>
      </c>
      <c r="Z48" s="86" t="str">
        <f t="shared" si="2"/>
        <v>1+11</v>
      </c>
      <c r="AA48" s="87">
        <f>IF(AND(H48&gt;0,H48&lt;1),2*H48,MATCH(A48,{-40000,-0.4999999999,0.5,40000},1)-1)</f>
        <v>1</v>
      </c>
      <c r="AB48" s="82">
        <f>IF(AND(I48&gt;0,I48&lt;1),2*I48,MATCH(L48,{-40000,-0.4999999999,0.5,40000},1)-1)</f>
        <v>1</v>
      </c>
      <c r="AC48" s="86" t="str">
        <f t="shared" si="3"/>
        <v>1+11</v>
      </c>
      <c r="AD48" s="87">
        <f>IF(AND(U48&gt;0,U48&lt;1),2*U48,MATCH(N48,{-40000,-0.4999999999,0.5,40000},1)-1)</f>
        <v>1</v>
      </c>
      <c r="AE48" s="82">
        <f>IF(AND(V48&gt;0,V48&lt;1),2*V48,MATCH(Y48,{-40000,-0.4999999999,0.5,40000},1)-1)</f>
        <v>1</v>
      </c>
    </row>
    <row r="49" spans="1:31" ht="16.5" customHeight="1">
      <c r="A49" s="24">
        <v>-1.40625</v>
      </c>
      <c r="B49" s="25">
        <v>4</v>
      </c>
      <c r="C49" s="26">
        <v>2</v>
      </c>
      <c r="D49" s="162" t="s">
        <v>116</v>
      </c>
      <c r="E49" s="27" t="s">
        <v>53</v>
      </c>
      <c r="F49" s="159" t="s">
        <v>160</v>
      </c>
      <c r="G49" s="156">
        <v>8</v>
      </c>
      <c r="H49" s="28"/>
      <c r="I49" s="28">
        <v>110</v>
      </c>
      <c r="J49" s="29">
        <v>10</v>
      </c>
      <c r="K49" s="30">
        <v>6</v>
      </c>
      <c r="L49" s="24">
        <v>1.40625</v>
      </c>
      <c r="M49" s="9"/>
      <c r="N49" s="24">
        <v>2.0625</v>
      </c>
      <c r="O49" s="25">
        <v>10</v>
      </c>
      <c r="P49" s="26">
        <v>2</v>
      </c>
      <c r="Q49" s="162" t="s">
        <v>119</v>
      </c>
      <c r="R49" s="27" t="s">
        <v>52</v>
      </c>
      <c r="S49" s="159" t="s">
        <v>182</v>
      </c>
      <c r="T49" s="156">
        <v>12</v>
      </c>
      <c r="U49" s="28">
        <v>680</v>
      </c>
      <c r="V49" s="28"/>
      <c r="W49" s="29">
        <v>10</v>
      </c>
      <c r="X49" s="30">
        <v>0</v>
      </c>
      <c r="Y49" s="146">
        <v>-2.0625</v>
      </c>
      <c r="Z49" s="88" t="str">
        <f t="shared" si="2"/>
        <v>2+10</v>
      </c>
      <c r="AA49" s="89">
        <f>IF(AND(H49&gt;0,H49&lt;1),2*H49,MATCH(A49,{-40000,-0.4999999999,0.5,40000},1)-1)</f>
        <v>0</v>
      </c>
      <c r="AB49" s="83">
        <f>IF(AND(I49&gt;0,I49&lt;1),2*I49,MATCH(L49,{-40000,-0.4999999999,0.5,40000},1)-1)</f>
        <v>2</v>
      </c>
      <c r="AC49" s="88" t="str">
        <f t="shared" si="3"/>
        <v>2+10</v>
      </c>
      <c r="AD49" s="89">
        <f>IF(AND(U49&gt;0,U49&lt;1),2*U49,MATCH(N49,{-40000,-0.4999999999,0.5,40000},1)-1)</f>
        <v>2</v>
      </c>
      <c r="AE49" s="83">
        <f>IF(AND(V49&gt;0,V49&lt;1),2*V49,MATCH(Y49,{-40000,-0.4999999999,0.5,40000},1)-1)</f>
        <v>0</v>
      </c>
    </row>
    <row r="50" spans="1:25" s="55" customFormat="1" ht="9.75" customHeight="1">
      <c r="A50" s="10"/>
      <c r="B50" s="10"/>
      <c r="C50" s="31"/>
      <c r="D50" s="10"/>
      <c r="E50" s="10"/>
      <c r="F50" s="10"/>
      <c r="G50" s="10"/>
      <c r="H50" s="10"/>
      <c r="I50" s="10"/>
      <c r="J50" s="31"/>
      <c r="K50" s="10"/>
      <c r="L50" s="10"/>
      <c r="M50" s="15"/>
      <c r="N50" s="10"/>
      <c r="O50" s="10"/>
      <c r="P50" s="31"/>
      <c r="Q50" s="10"/>
      <c r="R50" s="10"/>
      <c r="S50" s="10"/>
      <c r="T50" s="10"/>
      <c r="U50" s="10"/>
      <c r="V50" s="10"/>
      <c r="W50" s="31"/>
      <c r="X50" s="10"/>
      <c r="Y50" s="10"/>
    </row>
    <row r="51" spans="1:25" s="55" customFormat="1" ht="15">
      <c r="A51" s="2"/>
      <c r="B51" s="3" t="s">
        <v>2</v>
      </c>
      <c r="C51" s="4"/>
      <c r="D51" s="3"/>
      <c r="E51" s="5" t="s">
        <v>26</v>
      </c>
      <c r="F51" s="1"/>
      <c r="G51" s="1"/>
      <c r="H51" s="6" t="s">
        <v>4</v>
      </c>
      <c r="I51" s="6"/>
      <c r="J51" s="7" t="s">
        <v>5</v>
      </c>
      <c r="K51" s="7"/>
      <c r="L51" s="8"/>
      <c r="M51" s="9">
        <v>150</v>
      </c>
      <c r="N51" s="2"/>
      <c r="O51" s="3" t="s">
        <v>2</v>
      </c>
      <c r="P51" s="4"/>
      <c r="Q51" s="3"/>
      <c r="R51" s="5" t="s">
        <v>27</v>
      </c>
      <c r="S51" s="1"/>
      <c r="T51" s="1"/>
      <c r="U51" s="6" t="s">
        <v>4</v>
      </c>
      <c r="V51" s="6"/>
      <c r="W51" s="7" t="s">
        <v>0</v>
      </c>
      <c r="X51" s="7"/>
      <c r="Y51" s="8"/>
    </row>
    <row r="52" spans="1:25" s="55" customFormat="1" ht="12.75">
      <c r="A52" s="11"/>
      <c r="B52" s="11"/>
      <c r="C52" s="12"/>
      <c r="D52" s="13"/>
      <c r="E52" s="13"/>
      <c r="F52" s="13"/>
      <c r="G52" s="13"/>
      <c r="H52" s="14" t="s">
        <v>7</v>
      </c>
      <c r="I52" s="14"/>
      <c r="J52" s="7" t="s">
        <v>9</v>
      </c>
      <c r="K52" s="7"/>
      <c r="L52" s="8"/>
      <c r="M52" s="9">
        <v>150</v>
      </c>
      <c r="N52" s="11"/>
      <c r="O52" s="11"/>
      <c r="P52" s="12"/>
      <c r="Q52" s="13"/>
      <c r="R52" s="13"/>
      <c r="S52" s="13"/>
      <c r="T52" s="13"/>
      <c r="U52" s="14" t="s">
        <v>7</v>
      </c>
      <c r="V52" s="14"/>
      <c r="W52" s="7" t="s">
        <v>24</v>
      </c>
      <c r="X52" s="7"/>
      <c r="Y52" s="8"/>
    </row>
    <row r="53" spans="1:25" s="55" customFormat="1" ht="4.5" customHeight="1">
      <c r="A53" s="104"/>
      <c r="B53" s="105"/>
      <c r="C53" s="106"/>
      <c r="D53" s="107"/>
      <c r="E53" s="108"/>
      <c r="F53" s="109"/>
      <c r="G53" s="109"/>
      <c r="H53" s="110"/>
      <c r="I53" s="110"/>
      <c r="J53" s="106"/>
      <c r="K53" s="105"/>
      <c r="L53" s="111"/>
      <c r="M53" s="112"/>
      <c r="N53" s="104"/>
      <c r="O53" s="105"/>
      <c r="P53" s="106"/>
      <c r="Q53" s="107"/>
      <c r="R53" s="108"/>
      <c r="S53" s="109"/>
      <c r="T53" s="109"/>
      <c r="U53" s="110"/>
      <c r="V53" s="110"/>
      <c r="W53" s="106"/>
      <c r="X53" s="105"/>
      <c r="Y53" s="111"/>
    </row>
    <row r="54" spans="1:25" s="55" customFormat="1" ht="12.75" customHeight="1">
      <c r="A54" s="113"/>
      <c r="B54" s="114"/>
      <c r="C54" s="115"/>
      <c r="D54" s="116"/>
      <c r="E54" s="117" t="s">
        <v>48</v>
      </c>
      <c r="F54" s="118" t="s">
        <v>183</v>
      </c>
      <c r="G54" s="118"/>
      <c r="H54" s="59"/>
      <c r="I54" s="119"/>
      <c r="J54" s="68"/>
      <c r="K54" s="69"/>
      <c r="L54" s="70"/>
      <c r="M54" s="120"/>
      <c r="N54" s="113"/>
      <c r="O54" s="114"/>
      <c r="P54" s="115"/>
      <c r="Q54" s="116"/>
      <c r="R54" s="117" t="s">
        <v>48</v>
      </c>
      <c r="S54" s="118" t="s">
        <v>201</v>
      </c>
      <c r="T54" s="118"/>
      <c r="U54" s="59"/>
      <c r="V54" s="119"/>
      <c r="W54" s="68"/>
      <c r="X54" s="69"/>
      <c r="Y54" s="70"/>
    </row>
    <row r="55" spans="1:25" s="55" customFormat="1" ht="12.75" customHeight="1">
      <c r="A55" s="113"/>
      <c r="B55" s="114"/>
      <c r="C55" s="115"/>
      <c r="D55" s="116"/>
      <c r="E55" s="121" t="s">
        <v>49</v>
      </c>
      <c r="F55" s="118" t="s">
        <v>184</v>
      </c>
      <c r="G55" s="118"/>
      <c r="H55" s="122"/>
      <c r="I55" s="119"/>
      <c r="J55" s="71"/>
      <c r="K55" s="72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5.1</v>
      </c>
      <c r="L55" s="73"/>
      <c r="M55" s="120"/>
      <c r="N55" s="113"/>
      <c r="O55" s="114"/>
      <c r="P55" s="115"/>
      <c r="Q55" s="116"/>
      <c r="R55" s="121" t="s">
        <v>49</v>
      </c>
      <c r="S55" s="118" t="s">
        <v>202</v>
      </c>
      <c r="T55" s="118"/>
      <c r="U55" s="122"/>
      <c r="V55" s="119"/>
      <c r="W55" s="71"/>
      <c r="X55" s="72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11.1</v>
      </c>
      <c r="Y55" s="73"/>
    </row>
    <row r="56" spans="1:25" s="55" customFormat="1" ht="12.75" customHeight="1">
      <c r="A56" s="113"/>
      <c r="B56" s="114"/>
      <c r="C56" s="115"/>
      <c r="D56" s="116"/>
      <c r="E56" s="121" t="s">
        <v>50</v>
      </c>
      <c r="F56" s="118" t="s">
        <v>185</v>
      </c>
      <c r="G56" s="118"/>
      <c r="H56" s="59"/>
      <c r="I56" s="119"/>
      <c r="J56" s="74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13.1</v>
      </c>
      <c r="K56" s="72" t="str">
        <f>IF(K55="","","+")</f>
        <v>+</v>
      </c>
      <c r="L56" s="75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4.1</v>
      </c>
      <c r="M56" s="120"/>
      <c r="N56" s="113"/>
      <c r="O56" s="114"/>
      <c r="P56" s="115"/>
      <c r="Q56" s="116"/>
      <c r="R56" s="121" t="s">
        <v>50</v>
      </c>
      <c r="S56" s="118" t="s">
        <v>191</v>
      </c>
      <c r="T56" s="118"/>
      <c r="U56" s="59"/>
      <c r="V56" s="119"/>
      <c r="W56" s="74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6.1</v>
      </c>
      <c r="X56" s="72" t="str">
        <f>IF(X55="","","+")</f>
        <v>+</v>
      </c>
      <c r="Y56" s="75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8.1</v>
      </c>
    </row>
    <row r="57" spans="1:25" s="55" customFormat="1" ht="12.75" customHeight="1">
      <c r="A57" s="113"/>
      <c r="B57" s="114"/>
      <c r="C57" s="115"/>
      <c r="D57" s="116"/>
      <c r="E57" s="117" t="s">
        <v>51</v>
      </c>
      <c r="F57" s="118" t="s">
        <v>186</v>
      </c>
      <c r="G57" s="118"/>
      <c r="H57" s="59"/>
      <c r="I57" s="119"/>
      <c r="J57" s="71"/>
      <c r="K57" s="72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18.1</v>
      </c>
      <c r="L57" s="73"/>
      <c r="M57" s="120"/>
      <c r="N57" s="113"/>
      <c r="O57" s="114"/>
      <c r="P57" s="115"/>
      <c r="Q57" s="116"/>
      <c r="R57" s="117" t="s">
        <v>51</v>
      </c>
      <c r="S57" s="176" t="s">
        <v>203</v>
      </c>
      <c r="T57" s="118"/>
      <c r="U57" s="59"/>
      <c r="V57" s="119"/>
      <c r="W57" s="71"/>
      <c r="X57" s="72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15.1</v>
      </c>
      <c r="Y57" s="73"/>
    </row>
    <row r="58" spans="1:25" s="55" customFormat="1" ht="12.75" customHeight="1">
      <c r="A58" s="123" t="s">
        <v>48</v>
      </c>
      <c r="B58" s="124" t="s">
        <v>194</v>
      </c>
      <c r="C58" s="115"/>
      <c r="D58" s="116"/>
      <c r="E58" s="125"/>
      <c r="F58" s="59"/>
      <c r="G58" s="117" t="s">
        <v>48</v>
      </c>
      <c r="H58" s="126" t="s">
        <v>8</v>
      </c>
      <c r="J58" s="59"/>
      <c r="K58" s="122"/>
      <c r="L58" s="60"/>
      <c r="M58" s="120"/>
      <c r="N58" s="123" t="s">
        <v>48</v>
      </c>
      <c r="O58" s="124" t="s">
        <v>211</v>
      </c>
      <c r="P58" s="115"/>
      <c r="Q58" s="116"/>
      <c r="R58" s="125"/>
      <c r="S58" s="59"/>
      <c r="T58" s="117" t="s">
        <v>48</v>
      </c>
      <c r="U58" s="126" t="s">
        <v>204</v>
      </c>
      <c r="W58" s="59"/>
      <c r="X58" s="122"/>
      <c r="Y58" s="60"/>
    </row>
    <row r="59" spans="1:25" s="55" customFormat="1" ht="12.75" customHeight="1">
      <c r="A59" s="127" t="s">
        <v>49</v>
      </c>
      <c r="B59" s="124" t="s">
        <v>195</v>
      </c>
      <c r="C59" s="128"/>
      <c r="D59" s="116"/>
      <c r="E59" s="125"/>
      <c r="F59" s="129"/>
      <c r="G59" s="121" t="s">
        <v>49</v>
      </c>
      <c r="H59" s="126" t="s">
        <v>187</v>
      </c>
      <c r="J59" s="59"/>
      <c r="K59" s="122"/>
      <c r="L59" s="60"/>
      <c r="M59" s="120"/>
      <c r="N59" s="127" t="s">
        <v>49</v>
      </c>
      <c r="O59" s="124" t="s">
        <v>212</v>
      </c>
      <c r="P59" s="128"/>
      <c r="Q59" s="116"/>
      <c r="R59" s="125"/>
      <c r="S59" s="129"/>
      <c r="T59" s="121" t="s">
        <v>49</v>
      </c>
      <c r="U59" s="178" t="s">
        <v>205</v>
      </c>
      <c r="W59" s="59"/>
      <c r="X59" s="122"/>
      <c r="Y59" s="60"/>
    </row>
    <row r="60" spans="1:25" s="55" customFormat="1" ht="12.75" customHeight="1">
      <c r="A60" s="127" t="s">
        <v>50</v>
      </c>
      <c r="B60" s="124" t="s">
        <v>196</v>
      </c>
      <c r="C60" s="115"/>
      <c r="D60" s="116"/>
      <c r="E60" s="125"/>
      <c r="F60" s="129"/>
      <c r="G60" s="121" t="s">
        <v>50</v>
      </c>
      <c r="H60" s="126" t="s">
        <v>188</v>
      </c>
      <c r="J60" s="59"/>
      <c r="K60" s="59"/>
      <c r="L60" s="60"/>
      <c r="M60" s="120"/>
      <c r="N60" s="127" t="s">
        <v>50</v>
      </c>
      <c r="O60" s="124" t="s">
        <v>213</v>
      </c>
      <c r="P60" s="115"/>
      <c r="Q60" s="116"/>
      <c r="R60" s="125"/>
      <c r="S60" s="129"/>
      <c r="T60" s="121" t="s">
        <v>50</v>
      </c>
      <c r="U60" s="126" t="s">
        <v>206</v>
      </c>
      <c r="W60" s="59"/>
      <c r="X60" s="59"/>
      <c r="Y60" s="60"/>
    </row>
    <row r="61" spans="1:25" s="55" customFormat="1" ht="12.75" customHeight="1">
      <c r="A61" s="123" t="s">
        <v>51</v>
      </c>
      <c r="B61" s="124" t="s">
        <v>126</v>
      </c>
      <c r="C61" s="128"/>
      <c r="D61" s="116"/>
      <c r="E61" s="125"/>
      <c r="F61" s="59"/>
      <c r="G61" s="117" t="s">
        <v>51</v>
      </c>
      <c r="H61" s="126" t="s">
        <v>189</v>
      </c>
      <c r="J61" s="59"/>
      <c r="K61" s="61" t="s">
        <v>55</v>
      </c>
      <c r="L61" s="60"/>
      <c r="M61" s="120"/>
      <c r="N61" s="123" t="s">
        <v>51</v>
      </c>
      <c r="O61" s="124" t="s">
        <v>214</v>
      </c>
      <c r="P61" s="128"/>
      <c r="Q61" s="116"/>
      <c r="R61" s="125"/>
      <c r="S61" s="59"/>
      <c r="T61" s="117" t="s">
        <v>51</v>
      </c>
      <c r="U61" s="126" t="s">
        <v>207</v>
      </c>
      <c r="W61" s="59"/>
      <c r="X61" s="61" t="s">
        <v>55</v>
      </c>
      <c r="Y61" s="60"/>
    </row>
    <row r="62" spans="1:25" s="55" customFormat="1" ht="12.75" customHeight="1">
      <c r="A62" s="130"/>
      <c r="B62" s="128"/>
      <c r="C62" s="128"/>
      <c r="D62" s="116"/>
      <c r="E62" s="117" t="s">
        <v>48</v>
      </c>
      <c r="F62" s="118" t="s">
        <v>190</v>
      </c>
      <c r="G62" s="118"/>
      <c r="H62" s="59"/>
      <c r="I62" s="131"/>
      <c r="J62" s="62" t="s">
        <v>52</v>
      </c>
      <c r="K62" s="154" t="s">
        <v>440</v>
      </c>
      <c r="L62" s="60"/>
      <c r="M62" s="120"/>
      <c r="N62" s="130"/>
      <c r="O62" s="128"/>
      <c r="P62" s="128"/>
      <c r="Q62" s="116"/>
      <c r="R62" s="117" t="s">
        <v>48</v>
      </c>
      <c r="S62" s="118" t="s">
        <v>208</v>
      </c>
      <c r="T62" s="118"/>
      <c r="U62" s="59"/>
      <c r="V62" s="131"/>
      <c r="W62" s="62" t="s">
        <v>52</v>
      </c>
      <c r="X62" s="154" t="s">
        <v>443</v>
      </c>
      <c r="Y62" s="60"/>
    </row>
    <row r="63" spans="1:25" s="55" customFormat="1" ht="12.75" customHeight="1">
      <c r="A63" s="113"/>
      <c r="B63" s="63" t="s">
        <v>56</v>
      </c>
      <c r="C63" s="115"/>
      <c r="D63" s="116"/>
      <c r="E63" s="121" t="s">
        <v>49</v>
      </c>
      <c r="F63" s="118" t="s">
        <v>191</v>
      </c>
      <c r="G63" s="118"/>
      <c r="H63" s="59"/>
      <c r="I63" s="119"/>
      <c r="J63" s="62" t="s">
        <v>46</v>
      </c>
      <c r="K63" s="155" t="s">
        <v>440</v>
      </c>
      <c r="L63" s="60"/>
      <c r="M63" s="120"/>
      <c r="N63" s="113"/>
      <c r="O63" s="63" t="s">
        <v>56</v>
      </c>
      <c r="P63" s="115"/>
      <c r="Q63" s="116"/>
      <c r="R63" s="121" t="s">
        <v>49</v>
      </c>
      <c r="S63" s="118" t="s">
        <v>209</v>
      </c>
      <c r="T63" s="118"/>
      <c r="U63" s="59"/>
      <c r="V63" s="119"/>
      <c r="W63" s="62" t="s">
        <v>46</v>
      </c>
      <c r="X63" s="155" t="s">
        <v>443</v>
      </c>
      <c r="Y63" s="60"/>
    </row>
    <row r="64" spans="1:25" s="55" customFormat="1" ht="12.75" customHeight="1">
      <c r="A64" s="113"/>
      <c r="B64" s="63" t="s">
        <v>442</v>
      </c>
      <c r="C64" s="115"/>
      <c r="D64" s="116"/>
      <c r="E64" s="121" t="s">
        <v>50</v>
      </c>
      <c r="F64" s="118" t="s">
        <v>192</v>
      </c>
      <c r="G64" s="118"/>
      <c r="H64" s="122"/>
      <c r="I64" s="119"/>
      <c r="J64" s="62" t="s">
        <v>54</v>
      </c>
      <c r="K64" s="155" t="s">
        <v>441</v>
      </c>
      <c r="L64" s="60"/>
      <c r="M64" s="120"/>
      <c r="N64" s="113"/>
      <c r="O64" s="63" t="s">
        <v>445</v>
      </c>
      <c r="P64" s="115"/>
      <c r="Q64" s="116"/>
      <c r="R64" s="121" t="s">
        <v>50</v>
      </c>
      <c r="S64" s="118" t="s">
        <v>210</v>
      </c>
      <c r="T64" s="118"/>
      <c r="U64" s="122"/>
      <c r="V64" s="119"/>
      <c r="W64" s="62" t="s">
        <v>54</v>
      </c>
      <c r="X64" s="155" t="s">
        <v>444</v>
      </c>
      <c r="Y64" s="60"/>
    </row>
    <row r="65" spans="1:25" s="55" customFormat="1" ht="12.75" customHeight="1">
      <c r="A65" s="132"/>
      <c r="B65" s="64"/>
      <c r="C65" s="64"/>
      <c r="D65" s="116"/>
      <c r="E65" s="117" t="s">
        <v>51</v>
      </c>
      <c r="F65" s="124" t="s">
        <v>193</v>
      </c>
      <c r="G65" s="124"/>
      <c r="H65" s="64"/>
      <c r="I65" s="64"/>
      <c r="J65" s="65" t="s">
        <v>53</v>
      </c>
      <c r="K65" s="155" t="s">
        <v>441</v>
      </c>
      <c r="L65" s="66"/>
      <c r="M65" s="133"/>
      <c r="N65" s="132"/>
      <c r="O65" s="64"/>
      <c r="P65" s="64"/>
      <c r="Q65" s="116"/>
      <c r="R65" s="117" t="s">
        <v>51</v>
      </c>
      <c r="S65" s="124" t="s">
        <v>204</v>
      </c>
      <c r="T65" s="124"/>
      <c r="U65" s="64"/>
      <c r="V65" s="64"/>
      <c r="W65" s="65" t="s">
        <v>53</v>
      </c>
      <c r="X65" s="155" t="s">
        <v>444</v>
      </c>
      <c r="Y65" s="66"/>
    </row>
    <row r="66" spans="1:25" ht="4.5" customHeight="1">
      <c r="A66" s="134"/>
      <c r="B66" s="135"/>
      <c r="C66" s="136"/>
      <c r="D66" s="137"/>
      <c r="E66" s="138"/>
      <c r="F66" s="139"/>
      <c r="G66" s="139"/>
      <c r="H66" s="140"/>
      <c r="I66" s="140"/>
      <c r="J66" s="136"/>
      <c r="K66" s="135"/>
      <c r="L66" s="141"/>
      <c r="M66" s="142"/>
      <c r="N66" s="134"/>
      <c r="O66" s="135"/>
      <c r="P66" s="136"/>
      <c r="Q66" s="137"/>
      <c r="R66" s="138"/>
      <c r="S66" s="139"/>
      <c r="T66" s="139"/>
      <c r="U66" s="140"/>
      <c r="V66" s="140"/>
      <c r="W66" s="136"/>
      <c r="X66" s="135"/>
      <c r="Y66" s="141"/>
    </row>
    <row r="67" spans="1:31" ht="12.75" customHeight="1">
      <c r="A67" s="16"/>
      <c r="B67" s="16" t="s">
        <v>10</v>
      </c>
      <c r="C67" s="17"/>
      <c r="D67" s="18" t="s">
        <v>11</v>
      </c>
      <c r="E67" s="18" t="s">
        <v>12</v>
      </c>
      <c r="F67" s="157" t="s">
        <v>70</v>
      </c>
      <c r="G67" s="18" t="s">
        <v>13</v>
      </c>
      <c r="H67" s="19" t="s">
        <v>14</v>
      </c>
      <c r="I67" s="20"/>
      <c r="J67" s="17" t="s">
        <v>15</v>
      </c>
      <c r="K67" s="18" t="s">
        <v>10</v>
      </c>
      <c r="L67" s="16" t="s">
        <v>16</v>
      </c>
      <c r="M67" s="9">
        <v>150</v>
      </c>
      <c r="N67" s="16"/>
      <c r="O67" s="16" t="s">
        <v>10</v>
      </c>
      <c r="P67" s="17"/>
      <c r="Q67" s="18" t="s">
        <v>11</v>
      </c>
      <c r="R67" s="18" t="s">
        <v>12</v>
      </c>
      <c r="S67" s="157" t="s">
        <v>70</v>
      </c>
      <c r="T67" s="18" t="s">
        <v>13</v>
      </c>
      <c r="U67" s="19" t="s">
        <v>14</v>
      </c>
      <c r="V67" s="20"/>
      <c r="W67" s="17" t="s">
        <v>15</v>
      </c>
      <c r="X67" s="18" t="s">
        <v>10</v>
      </c>
      <c r="Y67" s="143" t="s">
        <v>16</v>
      </c>
      <c r="Z67" s="169" t="s">
        <v>60</v>
      </c>
      <c r="AA67" s="170"/>
      <c r="AB67" s="171"/>
      <c r="AC67" s="172" t="s">
        <v>61</v>
      </c>
      <c r="AD67" s="173"/>
      <c r="AE67" s="174"/>
    </row>
    <row r="68" spans="1:31" ht="12.75">
      <c r="A68" s="21" t="s">
        <v>16</v>
      </c>
      <c r="B68" s="92" t="s">
        <v>17</v>
      </c>
      <c r="C68" s="93" t="s">
        <v>18</v>
      </c>
      <c r="D68" s="94" t="s">
        <v>19</v>
      </c>
      <c r="E68" s="94" t="s">
        <v>20</v>
      </c>
      <c r="F68" s="94"/>
      <c r="G68" s="94"/>
      <c r="H68" s="23" t="s">
        <v>18</v>
      </c>
      <c r="I68" s="23" t="s">
        <v>15</v>
      </c>
      <c r="J68" s="22"/>
      <c r="K68" s="21" t="s">
        <v>17</v>
      </c>
      <c r="L68" s="21"/>
      <c r="M68" s="9">
        <v>150</v>
      </c>
      <c r="N68" s="21" t="s">
        <v>16</v>
      </c>
      <c r="O68" s="21" t="s">
        <v>17</v>
      </c>
      <c r="P68" s="22" t="s">
        <v>18</v>
      </c>
      <c r="Q68" s="144" t="s">
        <v>19</v>
      </c>
      <c r="R68" s="144" t="s">
        <v>20</v>
      </c>
      <c r="S68" s="144"/>
      <c r="T68" s="144"/>
      <c r="U68" s="23" t="s">
        <v>18</v>
      </c>
      <c r="V68" s="23" t="s">
        <v>15</v>
      </c>
      <c r="W68" s="22"/>
      <c r="X68" s="21" t="s">
        <v>17</v>
      </c>
      <c r="Y68" s="145"/>
      <c r="Z68" s="90" t="s">
        <v>59</v>
      </c>
      <c r="AA68" s="175" t="s">
        <v>64</v>
      </c>
      <c r="AB68" s="171"/>
      <c r="AC68" s="90" t="s">
        <v>59</v>
      </c>
      <c r="AD68" s="173" t="s">
        <v>64</v>
      </c>
      <c r="AE68" s="174"/>
    </row>
    <row r="69" spans="1:31" ht="16.5" customHeight="1">
      <c r="A69" s="24">
        <v>-9.34375</v>
      </c>
      <c r="B69" s="25">
        <v>0</v>
      </c>
      <c r="C69" s="26">
        <v>5</v>
      </c>
      <c r="D69" s="160" t="s">
        <v>198</v>
      </c>
      <c r="E69" s="27" t="s">
        <v>46</v>
      </c>
      <c r="F69" s="161" t="s">
        <v>197</v>
      </c>
      <c r="G69" s="156">
        <v>6</v>
      </c>
      <c r="H69" s="28"/>
      <c r="I69" s="28">
        <v>800</v>
      </c>
      <c r="J69" s="29">
        <v>6</v>
      </c>
      <c r="K69" s="30">
        <v>10</v>
      </c>
      <c r="L69" s="24">
        <v>9.34375</v>
      </c>
      <c r="M69" s="9"/>
      <c r="N69" s="24">
        <v>5.96875</v>
      </c>
      <c r="O69" s="25">
        <v>10</v>
      </c>
      <c r="P69" s="26">
        <v>5</v>
      </c>
      <c r="Q69" s="160" t="s">
        <v>139</v>
      </c>
      <c r="R69" s="27" t="s">
        <v>52</v>
      </c>
      <c r="S69" s="161" t="s">
        <v>215</v>
      </c>
      <c r="T69" s="156">
        <v>13</v>
      </c>
      <c r="U69" s="28">
        <v>1010</v>
      </c>
      <c r="V69" s="28"/>
      <c r="W69" s="29">
        <v>6</v>
      </c>
      <c r="X69" s="30">
        <v>0</v>
      </c>
      <c r="Y69" s="146">
        <v>-5.96875</v>
      </c>
      <c r="Z69" s="84" t="str">
        <f aca="true" t="shared" si="4" ref="Z69:Z74">C69&amp;"+"&amp;J69</f>
        <v>5+6</v>
      </c>
      <c r="AA69" s="85">
        <f>IF(AND(H69&gt;0,H69&lt;1),2*H69,MATCH(A69,{-40000,-0.4999999999,0.5,40000},1)-1)</f>
        <v>0</v>
      </c>
      <c r="AB69" s="81">
        <f>IF(AND(I69&gt;0,I69&lt;1),2*I69,MATCH(L69,{-40000,-0.4999999999,0.5,40000},1)-1)</f>
        <v>2</v>
      </c>
      <c r="AC69" s="84" t="str">
        <f aca="true" t="shared" si="5" ref="AC69:AC74">P69&amp;"+"&amp;W69</f>
        <v>5+6</v>
      </c>
      <c r="AD69" s="85">
        <f>IF(AND(U69&gt;0,U69&lt;1),2*U69,MATCH(N69,{-40000,-0.4999999999,0.5,40000},1)-1)</f>
        <v>2</v>
      </c>
      <c r="AE69" s="81">
        <f>IF(AND(V69&gt;0,V69&lt;1),2*V69,MATCH(Y69,{-40000,-0.4999999999,0.5,40000},1)-1)</f>
        <v>0</v>
      </c>
    </row>
    <row r="70" spans="1:31" ht="16.5" customHeight="1">
      <c r="A70" s="24">
        <v>-1</v>
      </c>
      <c r="B70" s="25">
        <v>4</v>
      </c>
      <c r="C70" s="26">
        <v>10</v>
      </c>
      <c r="D70" s="160" t="s">
        <v>161</v>
      </c>
      <c r="E70" s="27" t="s">
        <v>52</v>
      </c>
      <c r="F70" s="161" t="s">
        <v>180</v>
      </c>
      <c r="G70" s="156">
        <v>5</v>
      </c>
      <c r="H70" s="28"/>
      <c r="I70" s="28">
        <v>400</v>
      </c>
      <c r="J70" s="29">
        <v>11</v>
      </c>
      <c r="K70" s="30">
        <v>6</v>
      </c>
      <c r="L70" s="24">
        <v>1</v>
      </c>
      <c r="M70" s="9"/>
      <c r="N70" s="24">
        <v>-5.8125</v>
      </c>
      <c r="O70" s="25">
        <v>1</v>
      </c>
      <c r="P70" s="26">
        <v>10</v>
      </c>
      <c r="Q70" s="160" t="s">
        <v>119</v>
      </c>
      <c r="R70" s="27" t="s">
        <v>46</v>
      </c>
      <c r="S70" s="159" t="s">
        <v>216</v>
      </c>
      <c r="T70" s="156">
        <v>12</v>
      </c>
      <c r="U70" s="28">
        <v>480</v>
      </c>
      <c r="V70" s="28"/>
      <c r="W70" s="29">
        <v>11</v>
      </c>
      <c r="X70" s="30">
        <v>9</v>
      </c>
      <c r="Y70" s="146">
        <v>5.8125</v>
      </c>
      <c r="Z70" s="86" t="str">
        <f t="shared" si="4"/>
        <v>10+11</v>
      </c>
      <c r="AA70" s="87">
        <f>IF(AND(H70&gt;0,H70&lt;1),2*H70,MATCH(A70,{-40000,-0.4999999999,0.5,40000},1)-1)</f>
        <v>0</v>
      </c>
      <c r="AB70" s="82">
        <f>IF(AND(I70&gt;0,I70&lt;1),2*I70,MATCH(L70,{-40000,-0.4999999999,0.5,40000},1)-1)</f>
        <v>2</v>
      </c>
      <c r="AC70" s="86" t="str">
        <f t="shared" si="5"/>
        <v>10+11</v>
      </c>
      <c r="AD70" s="87">
        <f>IF(AND(U70&gt;0,U70&lt;1),2*U70,MATCH(N70,{-40000,-0.4999999999,0.5,40000},1)-1)</f>
        <v>0</v>
      </c>
      <c r="AE70" s="82">
        <f>IF(AND(V70&gt;0,V70&lt;1),2*V70,MATCH(Y70,{-40000,-0.4999999999,0.5,40000},1)-1)</f>
        <v>2</v>
      </c>
    </row>
    <row r="71" spans="1:31" ht="16.5" customHeight="1">
      <c r="A71" s="24">
        <v>4.03125</v>
      </c>
      <c r="B71" s="25">
        <v>8</v>
      </c>
      <c r="C71" s="147">
        <v>7</v>
      </c>
      <c r="D71" s="162" t="s">
        <v>118</v>
      </c>
      <c r="E71" s="27" t="s">
        <v>52</v>
      </c>
      <c r="F71" s="161" t="s">
        <v>180</v>
      </c>
      <c r="G71" s="156">
        <v>7</v>
      </c>
      <c r="H71" s="28"/>
      <c r="I71" s="28">
        <v>200</v>
      </c>
      <c r="J71" s="148">
        <v>3</v>
      </c>
      <c r="K71" s="149">
        <v>2</v>
      </c>
      <c r="L71" s="150">
        <v>-4.03125</v>
      </c>
      <c r="M71" s="151"/>
      <c r="N71" s="150">
        <v>-4.84375</v>
      </c>
      <c r="O71" s="152">
        <v>4</v>
      </c>
      <c r="P71" s="147">
        <v>7</v>
      </c>
      <c r="Q71" s="162" t="s">
        <v>119</v>
      </c>
      <c r="R71" s="27" t="s">
        <v>46</v>
      </c>
      <c r="S71" s="161" t="s">
        <v>217</v>
      </c>
      <c r="T71" s="156">
        <v>13</v>
      </c>
      <c r="U71" s="28">
        <v>510</v>
      </c>
      <c r="V71" s="28"/>
      <c r="W71" s="148">
        <v>3</v>
      </c>
      <c r="X71" s="30">
        <v>6</v>
      </c>
      <c r="Y71" s="146">
        <v>4.84375</v>
      </c>
      <c r="Z71" s="86" t="str">
        <f t="shared" si="4"/>
        <v>7+3</v>
      </c>
      <c r="AA71" s="87">
        <f>IF(AND(H71&gt;0,H71&lt;1),2*H71,MATCH(A71,{-40000,-0.4999999999,0.5,40000},1)-1)</f>
        <v>2</v>
      </c>
      <c r="AB71" s="82">
        <f>IF(AND(I71&gt;0,I71&lt;1),2*I71,MATCH(L71,{-40000,-0.4999999999,0.5,40000},1)-1)</f>
        <v>0</v>
      </c>
      <c r="AC71" s="86" t="str">
        <f t="shared" si="5"/>
        <v>7+3</v>
      </c>
      <c r="AD71" s="87">
        <f>IF(AND(U71&gt;0,U71&lt;1),2*U71,MATCH(N71,{-40000,-0.4999999999,0.5,40000},1)-1)</f>
        <v>0</v>
      </c>
      <c r="AE71" s="82">
        <f>IF(AND(V71&gt;0,V71&lt;1),2*V71,MATCH(Y71,{-40000,-0.4999999999,0.5,40000},1)-1)</f>
        <v>2</v>
      </c>
    </row>
    <row r="72" spans="1:31" ht="16.5" customHeight="1">
      <c r="A72" s="24">
        <v>-5.375</v>
      </c>
      <c r="B72" s="25">
        <v>2</v>
      </c>
      <c r="C72" s="26">
        <v>2</v>
      </c>
      <c r="D72" s="162" t="s">
        <v>199</v>
      </c>
      <c r="E72" s="153" t="s">
        <v>53</v>
      </c>
      <c r="F72" s="161" t="s">
        <v>117</v>
      </c>
      <c r="G72" s="156">
        <v>10</v>
      </c>
      <c r="H72" s="28"/>
      <c r="I72" s="28">
        <v>590</v>
      </c>
      <c r="J72" s="29">
        <v>12</v>
      </c>
      <c r="K72" s="30">
        <v>8</v>
      </c>
      <c r="L72" s="24">
        <v>5.375</v>
      </c>
      <c r="M72" s="9"/>
      <c r="N72" s="24">
        <v>5.15625</v>
      </c>
      <c r="O72" s="25">
        <v>7</v>
      </c>
      <c r="P72" s="26">
        <v>2</v>
      </c>
      <c r="Q72" s="162" t="s">
        <v>139</v>
      </c>
      <c r="R72" s="153" t="s">
        <v>46</v>
      </c>
      <c r="S72" s="159" t="s">
        <v>216</v>
      </c>
      <c r="T72" s="156">
        <v>12</v>
      </c>
      <c r="U72" s="28">
        <v>980</v>
      </c>
      <c r="V72" s="28"/>
      <c r="W72" s="29">
        <v>12</v>
      </c>
      <c r="X72" s="30">
        <v>3</v>
      </c>
      <c r="Y72" s="146">
        <v>-5.15625</v>
      </c>
      <c r="Z72" s="86" t="str">
        <f t="shared" si="4"/>
        <v>2+12</v>
      </c>
      <c r="AA72" s="87">
        <f>IF(AND(H72&gt;0,H72&lt;1),2*H72,MATCH(A72,{-40000,-0.4999999999,0.5,40000},1)-1)</f>
        <v>0</v>
      </c>
      <c r="AB72" s="82">
        <f>IF(AND(I72&gt;0,I72&lt;1),2*I72,MATCH(L72,{-40000,-0.4999999999,0.5,40000},1)-1)</f>
        <v>2</v>
      </c>
      <c r="AC72" s="86" t="str">
        <f t="shared" si="5"/>
        <v>2+12</v>
      </c>
      <c r="AD72" s="87">
        <f>IF(AND(U72&gt;0,U72&lt;1),2*U72,MATCH(N72,{-40000,-0.4999999999,0.5,40000},1)-1)</f>
        <v>2</v>
      </c>
      <c r="AE72" s="82">
        <f>IF(AND(V72&gt;0,V72&lt;1),2*V72,MATCH(Y72,{-40000,-0.4999999999,0.5,40000},1)-1)</f>
        <v>0</v>
      </c>
    </row>
    <row r="73" spans="1:31" ht="16.5" customHeight="1">
      <c r="A73" s="24">
        <v>1.59375</v>
      </c>
      <c r="B73" s="25">
        <v>6</v>
      </c>
      <c r="C73" s="26">
        <v>9</v>
      </c>
      <c r="D73" s="162" t="s">
        <v>114</v>
      </c>
      <c r="E73" s="27" t="s">
        <v>46</v>
      </c>
      <c r="F73" s="161" t="s">
        <v>197</v>
      </c>
      <c r="G73" s="156">
        <v>5</v>
      </c>
      <c r="H73" s="28"/>
      <c r="I73" s="28">
        <v>300</v>
      </c>
      <c r="J73" s="29">
        <v>4</v>
      </c>
      <c r="K73" s="30">
        <v>4</v>
      </c>
      <c r="L73" s="24">
        <v>-1.59375</v>
      </c>
      <c r="M73" s="9"/>
      <c r="N73" s="24">
        <v>-5.8125</v>
      </c>
      <c r="O73" s="25">
        <v>1</v>
      </c>
      <c r="P73" s="26">
        <v>9</v>
      </c>
      <c r="Q73" s="162" t="s">
        <v>119</v>
      </c>
      <c r="R73" s="27" t="s">
        <v>46</v>
      </c>
      <c r="S73" s="159" t="s">
        <v>216</v>
      </c>
      <c r="T73" s="156">
        <v>12</v>
      </c>
      <c r="U73" s="28">
        <v>480</v>
      </c>
      <c r="V73" s="28"/>
      <c r="W73" s="29">
        <v>4</v>
      </c>
      <c r="X73" s="30">
        <v>9</v>
      </c>
      <c r="Y73" s="146">
        <v>5.8125</v>
      </c>
      <c r="Z73" s="86" t="str">
        <f t="shared" si="4"/>
        <v>9+4</v>
      </c>
      <c r="AA73" s="87">
        <f>IF(AND(H73&gt;0,H73&lt;1),2*H73,MATCH(A73,{-40000,-0.4999999999,0.5,40000},1)-1)</f>
        <v>2</v>
      </c>
      <c r="AB73" s="82">
        <f>IF(AND(I73&gt;0,I73&lt;1),2*I73,MATCH(L73,{-40000,-0.4999999999,0.5,40000},1)-1)</f>
        <v>0</v>
      </c>
      <c r="AC73" s="86" t="str">
        <f t="shared" si="5"/>
        <v>9+4</v>
      </c>
      <c r="AD73" s="87">
        <f>IF(AND(U73&gt;0,U73&lt;1),2*U73,MATCH(N73,{-40000,-0.4999999999,0.5,40000},1)-1)</f>
        <v>0</v>
      </c>
      <c r="AE73" s="82">
        <f>IF(AND(V73&gt;0,V73&lt;1),2*V73,MATCH(Y73,{-40000,-0.4999999999,0.5,40000},1)-1)</f>
        <v>2</v>
      </c>
    </row>
    <row r="74" spans="1:31" ht="16.5" customHeight="1">
      <c r="A74" s="24">
        <v>10.125</v>
      </c>
      <c r="B74" s="25">
        <v>10</v>
      </c>
      <c r="C74" s="26">
        <v>8</v>
      </c>
      <c r="D74" s="162" t="s">
        <v>200</v>
      </c>
      <c r="E74" s="27" t="s">
        <v>46</v>
      </c>
      <c r="F74" s="161" t="s">
        <v>135</v>
      </c>
      <c r="G74" s="156">
        <v>10</v>
      </c>
      <c r="H74" s="28">
        <v>130</v>
      </c>
      <c r="I74" s="28"/>
      <c r="J74" s="29">
        <v>1</v>
      </c>
      <c r="K74" s="30">
        <v>0</v>
      </c>
      <c r="L74" s="24">
        <v>-10.125</v>
      </c>
      <c r="M74" s="9"/>
      <c r="N74" s="24">
        <v>5.15625</v>
      </c>
      <c r="O74" s="25">
        <v>7</v>
      </c>
      <c r="P74" s="26">
        <v>8</v>
      </c>
      <c r="Q74" s="162" t="s">
        <v>139</v>
      </c>
      <c r="R74" s="27" t="s">
        <v>46</v>
      </c>
      <c r="S74" s="159" t="s">
        <v>216</v>
      </c>
      <c r="T74" s="156">
        <v>12</v>
      </c>
      <c r="U74" s="28">
        <v>980</v>
      </c>
      <c r="V74" s="28"/>
      <c r="W74" s="29">
        <v>1</v>
      </c>
      <c r="X74" s="30">
        <v>3</v>
      </c>
      <c r="Y74" s="146">
        <v>-5.15625</v>
      </c>
      <c r="Z74" s="88" t="str">
        <f t="shared" si="4"/>
        <v>8+1</v>
      </c>
      <c r="AA74" s="89">
        <f>IF(AND(H74&gt;0,H74&lt;1),2*H74,MATCH(A74,{-40000,-0.4999999999,0.5,40000},1)-1)</f>
        <v>2</v>
      </c>
      <c r="AB74" s="83">
        <f>IF(AND(I74&gt;0,I74&lt;1),2*I74,MATCH(L74,{-40000,-0.4999999999,0.5,40000},1)-1)</f>
        <v>0</v>
      </c>
      <c r="AC74" s="88" t="str">
        <f t="shared" si="5"/>
        <v>8+1</v>
      </c>
      <c r="AD74" s="89">
        <f>IF(AND(U74&gt;0,U74&lt;1),2*U74,MATCH(N74,{-40000,-0.4999999999,0.5,40000},1)-1)</f>
        <v>2</v>
      </c>
      <c r="AE74" s="83">
        <f>IF(AND(V74&gt;0,V74&lt;1),2*V74,MATCH(Y74,{-40000,-0.4999999999,0.5,40000},1)-1)</f>
        <v>0</v>
      </c>
    </row>
    <row r="75" spans="1:25" s="55" customFormat="1" ht="30" customHeight="1">
      <c r="A75" s="10"/>
      <c r="B75" s="10"/>
      <c r="C75" s="31"/>
      <c r="D75" s="10"/>
      <c r="E75" s="10"/>
      <c r="F75" s="10"/>
      <c r="G75" s="10"/>
      <c r="H75" s="10"/>
      <c r="I75" s="10"/>
      <c r="J75" s="31"/>
      <c r="K75" s="10"/>
      <c r="L75" s="10"/>
      <c r="M75" s="15"/>
      <c r="N75" s="10"/>
      <c r="O75" s="10"/>
      <c r="P75" s="31"/>
      <c r="Q75" s="10"/>
      <c r="R75" s="10"/>
      <c r="S75" s="10"/>
      <c r="T75" s="10"/>
      <c r="U75" s="10"/>
      <c r="V75" s="10"/>
      <c r="W75" s="31"/>
      <c r="X75" s="10"/>
      <c r="Y75" s="10"/>
    </row>
    <row r="76" spans="1:25" s="55" customFormat="1" ht="15">
      <c r="A76" s="2"/>
      <c r="B76" s="3" t="s">
        <v>2</v>
      </c>
      <c r="C76" s="4"/>
      <c r="D76" s="3"/>
      <c r="E76" s="5" t="s">
        <v>28</v>
      </c>
      <c r="F76" s="1"/>
      <c r="G76" s="1"/>
      <c r="H76" s="6" t="s">
        <v>4</v>
      </c>
      <c r="I76" s="6"/>
      <c r="J76" s="7" t="s">
        <v>22</v>
      </c>
      <c r="K76" s="7"/>
      <c r="L76" s="8"/>
      <c r="M76" s="9">
        <v>150</v>
      </c>
      <c r="N76" s="2"/>
      <c r="O76" s="3" t="s">
        <v>2</v>
      </c>
      <c r="P76" s="4"/>
      <c r="Q76" s="3"/>
      <c r="R76" s="5" t="s">
        <v>29</v>
      </c>
      <c r="S76" s="1"/>
      <c r="T76" s="1"/>
      <c r="U76" s="6" t="s">
        <v>4</v>
      </c>
      <c r="V76" s="6"/>
      <c r="W76" s="7" t="s">
        <v>1</v>
      </c>
      <c r="X76" s="7"/>
      <c r="Y76" s="8"/>
    </row>
    <row r="77" spans="1:25" s="55" customFormat="1" ht="12.75">
      <c r="A77" s="11"/>
      <c r="B77" s="11"/>
      <c r="C77" s="12"/>
      <c r="D77" s="13"/>
      <c r="E77" s="13"/>
      <c r="F77" s="13"/>
      <c r="G77" s="13"/>
      <c r="H77" s="14" t="s">
        <v>7</v>
      </c>
      <c r="I77" s="14"/>
      <c r="J77" s="7" t="s">
        <v>25</v>
      </c>
      <c r="K77" s="7"/>
      <c r="L77" s="8"/>
      <c r="M77" s="9">
        <v>150</v>
      </c>
      <c r="N77" s="11"/>
      <c r="O77" s="11"/>
      <c r="P77" s="12"/>
      <c r="Q77" s="13"/>
      <c r="R77" s="13"/>
      <c r="S77" s="13"/>
      <c r="T77" s="13"/>
      <c r="U77" s="14" t="s">
        <v>7</v>
      </c>
      <c r="V77" s="14"/>
      <c r="W77" s="7" t="s">
        <v>8</v>
      </c>
      <c r="X77" s="7"/>
      <c r="Y77" s="8"/>
    </row>
    <row r="78" spans="1:25" s="55" customFormat="1" ht="4.5" customHeight="1">
      <c r="A78" s="104"/>
      <c r="B78" s="105"/>
      <c r="C78" s="106"/>
      <c r="D78" s="107"/>
      <c r="E78" s="108"/>
      <c r="F78" s="109"/>
      <c r="G78" s="109"/>
      <c r="H78" s="110"/>
      <c r="I78" s="110"/>
      <c r="J78" s="106"/>
      <c r="K78" s="105"/>
      <c r="L78" s="111"/>
      <c r="M78" s="112"/>
      <c r="N78" s="104"/>
      <c r="O78" s="105"/>
      <c r="P78" s="106"/>
      <c r="Q78" s="107"/>
      <c r="R78" s="108"/>
      <c r="S78" s="109"/>
      <c r="T78" s="109"/>
      <c r="U78" s="110"/>
      <c r="V78" s="110"/>
      <c r="W78" s="106"/>
      <c r="X78" s="105"/>
      <c r="Y78" s="111"/>
    </row>
    <row r="79" spans="1:25" s="55" customFormat="1" ht="12.75" customHeight="1">
      <c r="A79" s="113"/>
      <c r="B79" s="114"/>
      <c r="C79" s="115"/>
      <c r="D79" s="116"/>
      <c r="E79" s="117" t="s">
        <v>48</v>
      </c>
      <c r="F79" s="118" t="s">
        <v>218</v>
      </c>
      <c r="G79" s="118"/>
      <c r="H79" s="59"/>
      <c r="I79" s="119"/>
      <c r="J79" s="68"/>
      <c r="K79" s="69"/>
      <c r="L79" s="70"/>
      <c r="M79" s="120"/>
      <c r="N79" s="113"/>
      <c r="O79" s="114"/>
      <c r="P79" s="115"/>
      <c r="Q79" s="116"/>
      <c r="R79" s="117" t="s">
        <v>48</v>
      </c>
      <c r="S79" s="118" t="s">
        <v>149</v>
      </c>
      <c r="T79" s="118"/>
      <c r="U79" s="59"/>
      <c r="V79" s="119"/>
      <c r="W79" s="68"/>
      <c r="X79" s="69"/>
      <c r="Y79" s="70"/>
    </row>
    <row r="80" spans="1:25" s="55" customFormat="1" ht="12.75" customHeight="1">
      <c r="A80" s="113"/>
      <c r="B80" s="114"/>
      <c r="C80" s="115"/>
      <c r="D80" s="116"/>
      <c r="E80" s="121" t="s">
        <v>49</v>
      </c>
      <c r="F80" s="118" t="s">
        <v>219</v>
      </c>
      <c r="G80" s="118"/>
      <c r="H80" s="122"/>
      <c r="I80" s="119"/>
      <c r="J80" s="71"/>
      <c r="K80" s="72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8.1</v>
      </c>
      <c r="L80" s="73"/>
      <c r="M80" s="120"/>
      <c r="N80" s="113"/>
      <c r="O80" s="114"/>
      <c r="P80" s="115"/>
      <c r="Q80" s="116"/>
      <c r="R80" s="121" t="s">
        <v>49</v>
      </c>
      <c r="S80" s="118" t="s">
        <v>237</v>
      </c>
      <c r="T80" s="118"/>
      <c r="U80" s="122"/>
      <c r="V80" s="119"/>
      <c r="W80" s="71"/>
      <c r="X80" s="72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12.1</v>
      </c>
      <c r="Y80" s="73"/>
    </row>
    <row r="81" spans="1:25" s="55" customFormat="1" ht="12.75" customHeight="1">
      <c r="A81" s="113"/>
      <c r="B81" s="114"/>
      <c r="C81" s="115"/>
      <c r="D81" s="116"/>
      <c r="E81" s="121" t="s">
        <v>50</v>
      </c>
      <c r="F81" s="118" t="s">
        <v>220</v>
      </c>
      <c r="G81" s="118"/>
      <c r="H81" s="59"/>
      <c r="I81" s="119"/>
      <c r="J81" s="74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14.1</v>
      </c>
      <c r="K81" s="72" t="str">
        <f>IF(K80="","","+")</f>
        <v>+</v>
      </c>
      <c r="L81" s="75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10.1</v>
      </c>
      <c r="M81" s="120"/>
      <c r="N81" s="113"/>
      <c r="O81" s="114"/>
      <c r="P81" s="115"/>
      <c r="Q81" s="116"/>
      <c r="R81" s="121" t="s">
        <v>50</v>
      </c>
      <c r="S81" s="118" t="s">
        <v>238</v>
      </c>
      <c r="T81" s="118"/>
      <c r="U81" s="59"/>
      <c r="V81" s="119"/>
      <c r="W81" s="74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8.1</v>
      </c>
      <c r="X81" s="72" t="str">
        <f>IF(X80="","","+")</f>
        <v>+</v>
      </c>
      <c r="Y81" s="75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6.1</v>
      </c>
    </row>
    <row r="82" spans="1:25" s="55" customFormat="1" ht="12.75" customHeight="1">
      <c r="A82" s="113"/>
      <c r="B82" s="114"/>
      <c r="C82" s="115"/>
      <c r="D82" s="116"/>
      <c r="E82" s="117" t="s">
        <v>51</v>
      </c>
      <c r="F82" s="118" t="s">
        <v>8</v>
      </c>
      <c r="G82" s="118"/>
      <c r="H82" s="59"/>
      <c r="I82" s="119"/>
      <c r="J82" s="71"/>
      <c r="K82" s="72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8.1</v>
      </c>
      <c r="L82" s="73"/>
      <c r="M82" s="120"/>
      <c r="N82" s="113"/>
      <c r="O82" s="114"/>
      <c r="P82" s="115"/>
      <c r="Q82" s="116"/>
      <c r="R82" s="117" t="s">
        <v>51</v>
      </c>
      <c r="S82" s="118" t="s">
        <v>153</v>
      </c>
      <c r="T82" s="118"/>
      <c r="U82" s="59"/>
      <c r="V82" s="119"/>
      <c r="W82" s="71"/>
      <c r="X82" s="72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14.1</v>
      </c>
      <c r="Y82" s="73"/>
    </row>
    <row r="83" spans="1:25" s="55" customFormat="1" ht="12.75" customHeight="1">
      <c r="A83" s="123" t="s">
        <v>48</v>
      </c>
      <c r="B83" s="124" t="s">
        <v>126</v>
      </c>
      <c r="C83" s="115"/>
      <c r="D83" s="116"/>
      <c r="E83" s="125"/>
      <c r="F83" s="59"/>
      <c r="G83" s="117" t="s">
        <v>48</v>
      </c>
      <c r="H83" s="126" t="s">
        <v>221</v>
      </c>
      <c r="J83" s="59"/>
      <c r="K83" s="122"/>
      <c r="L83" s="60"/>
      <c r="M83" s="120"/>
      <c r="N83" s="123" t="s">
        <v>48</v>
      </c>
      <c r="O83" s="124" t="s">
        <v>247</v>
      </c>
      <c r="P83" s="115"/>
      <c r="Q83" s="116"/>
      <c r="R83" s="125"/>
      <c r="S83" s="59"/>
      <c r="T83" s="117" t="s">
        <v>48</v>
      </c>
      <c r="U83" s="126" t="s">
        <v>239</v>
      </c>
      <c r="W83" s="59"/>
      <c r="X83" s="122"/>
      <c r="Y83" s="60"/>
    </row>
    <row r="84" spans="1:25" s="55" customFormat="1" ht="12.75" customHeight="1">
      <c r="A84" s="127" t="s">
        <v>49</v>
      </c>
      <c r="B84" s="124" t="s">
        <v>229</v>
      </c>
      <c r="C84" s="128"/>
      <c r="D84" s="116"/>
      <c r="E84" s="125"/>
      <c r="F84" s="129"/>
      <c r="G84" s="121" t="s">
        <v>49</v>
      </c>
      <c r="H84" s="126" t="s">
        <v>222</v>
      </c>
      <c r="J84" s="59"/>
      <c r="K84" s="122"/>
      <c r="L84" s="60"/>
      <c r="M84" s="120"/>
      <c r="N84" s="127" t="s">
        <v>49</v>
      </c>
      <c r="O84" s="177" t="s">
        <v>248</v>
      </c>
      <c r="P84" s="128"/>
      <c r="Q84" s="116"/>
      <c r="R84" s="125"/>
      <c r="S84" s="129"/>
      <c r="T84" s="121" t="s">
        <v>49</v>
      </c>
      <c r="U84" s="126" t="s">
        <v>240</v>
      </c>
      <c r="W84" s="59"/>
      <c r="X84" s="122"/>
      <c r="Y84" s="60"/>
    </row>
    <row r="85" spans="1:25" s="55" customFormat="1" ht="12.75" customHeight="1">
      <c r="A85" s="127" t="s">
        <v>50</v>
      </c>
      <c r="B85" s="124" t="s">
        <v>230</v>
      </c>
      <c r="C85" s="115"/>
      <c r="D85" s="116"/>
      <c r="E85" s="125"/>
      <c r="F85" s="129"/>
      <c r="G85" s="121" t="s">
        <v>50</v>
      </c>
      <c r="H85" s="126" t="s">
        <v>223</v>
      </c>
      <c r="J85" s="59"/>
      <c r="K85" s="59"/>
      <c r="L85" s="60"/>
      <c r="M85" s="120"/>
      <c r="N85" s="127" t="s">
        <v>50</v>
      </c>
      <c r="O85" s="124" t="s">
        <v>211</v>
      </c>
      <c r="P85" s="115"/>
      <c r="Q85" s="116"/>
      <c r="R85" s="125"/>
      <c r="S85" s="129"/>
      <c r="T85" s="121" t="s">
        <v>50</v>
      </c>
      <c r="U85" s="126" t="s">
        <v>241</v>
      </c>
      <c r="W85" s="59"/>
      <c r="X85" s="59"/>
      <c r="Y85" s="60"/>
    </row>
    <row r="86" spans="1:25" s="55" customFormat="1" ht="12.75" customHeight="1">
      <c r="A86" s="123" t="s">
        <v>51</v>
      </c>
      <c r="B86" s="124" t="s">
        <v>231</v>
      </c>
      <c r="C86" s="128"/>
      <c r="D86" s="116"/>
      <c r="E86" s="125"/>
      <c r="F86" s="59"/>
      <c r="G86" s="117" t="s">
        <v>51</v>
      </c>
      <c r="H86" s="178" t="s">
        <v>224</v>
      </c>
      <c r="J86" s="59"/>
      <c r="K86" s="61" t="s">
        <v>55</v>
      </c>
      <c r="L86" s="60"/>
      <c r="M86" s="120"/>
      <c r="N86" s="123" t="s">
        <v>51</v>
      </c>
      <c r="O86" s="124" t="s">
        <v>249</v>
      </c>
      <c r="P86" s="128"/>
      <c r="Q86" s="116"/>
      <c r="R86" s="125"/>
      <c r="S86" s="59"/>
      <c r="T86" s="117" t="s">
        <v>51</v>
      </c>
      <c r="U86" s="126" t="s">
        <v>242</v>
      </c>
      <c r="W86" s="59"/>
      <c r="X86" s="61" t="s">
        <v>55</v>
      </c>
      <c r="Y86" s="60"/>
    </row>
    <row r="87" spans="1:25" s="55" customFormat="1" ht="12.75" customHeight="1">
      <c r="A87" s="130"/>
      <c r="B87" s="128"/>
      <c r="C87" s="128"/>
      <c r="D87" s="116"/>
      <c r="E87" s="117" t="s">
        <v>48</v>
      </c>
      <c r="F87" s="176" t="s">
        <v>225</v>
      </c>
      <c r="G87" s="118"/>
      <c r="H87" s="59"/>
      <c r="I87" s="131"/>
      <c r="J87" s="62" t="s">
        <v>52</v>
      </c>
      <c r="K87" s="154" t="s">
        <v>446</v>
      </c>
      <c r="L87" s="60"/>
      <c r="M87" s="120"/>
      <c r="N87" s="130"/>
      <c r="O87" s="128"/>
      <c r="P87" s="128"/>
      <c r="Q87" s="116"/>
      <c r="R87" s="117" t="s">
        <v>48</v>
      </c>
      <c r="S87" s="118" t="s">
        <v>243</v>
      </c>
      <c r="T87" s="118"/>
      <c r="U87" s="59"/>
      <c r="V87" s="131"/>
      <c r="W87" s="62" t="s">
        <v>52</v>
      </c>
      <c r="X87" s="154" t="s">
        <v>450</v>
      </c>
      <c r="Y87" s="60"/>
    </row>
    <row r="88" spans="1:25" s="55" customFormat="1" ht="12.75" customHeight="1">
      <c r="A88" s="113"/>
      <c r="B88" s="63" t="s">
        <v>56</v>
      </c>
      <c r="C88" s="115"/>
      <c r="D88" s="116"/>
      <c r="E88" s="121" t="s">
        <v>49</v>
      </c>
      <c r="F88" s="118" t="s">
        <v>226</v>
      </c>
      <c r="G88" s="118"/>
      <c r="H88" s="59"/>
      <c r="I88" s="119"/>
      <c r="J88" s="62" t="s">
        <v>46</v>
      </c>
      <c r="K88" s="155" t="s">
        <v>448</v>
      </c>
      <c r="L88" s="60"/>
      <c r="M88" s="120"/>
      <c r="N88" s="113"/>
      <c r="O88" s="63" t="s">
        <v>56</v>
      </c>
      <c r="P88" s="115"/>
      <c r="Q88" s="116"/>
      <c r="R88" s="121" t="s">
        <v>49</v>
      </c>
      <c r="S88" s="118" t="s">
        <v>244</v>
      </c>
      <c r="T88" s="118"/>
      <c r="U88" s="59"/>
      <c r="V88" s="119"/>
      <c r="W88" s="62" t="s">
        <v>46</v>
      </c>
      <c r="X88" s="155" t="s">
        <v>450</v>
      </c>
      <c r="Y88" s="60"/>
    </row>
    <row r="89" spans="1:25" s="55" customFormat="1" ht="12.75" customHeight="1">
      <c r="A89" s="113"/>
      <c r="B89" s="63" t="s">
        <v>449</v>
      </c>
      <c r="C89" s="115"/>
      <c r="D89" s="116"/>
      <c r="E89" s="121" t="s">
        <v>50</v>
      </c>
      <c r="F89" s="118" t="s">
        <v>227</v>
      </c>
      <c r="G89" s="118"/>
      <c r="H89" s="122"/>
      <c r="I89" s="119"/>
      <c r="J89" s="62" t="s">
        <v>54</v>
      </c>
      <c r="K89" s="155" t="s">
        <v>447</v>
      </c>
      <c r="L89" s="60"/>
      <c r="M89" s="120"/>
      <c r="N89" s="113"/>
      <c r="O89" s="63" t="s">
        <v>453</v>
      </c>
      <c r="P89" s="115"/>
      <c r="Q89" s="116"/>
      <c r="R89" s="121" t="s">
        <v>50</v>
      </c>
      <c r="S89" s="118" t="s">
        <v>245</v>
      </c>
      <c r="T89" s="118"/>
      <c r="U89" s="122"/>
      <c r="V89" s="119"/>
      <c r="W89" s="62" t="s">
        <v>54</v>
      </c>
      <c r="X89" s="155" t="s">
        <v>451</v>
      </c>
      <c r="Y89" s="60"/>
    </row>
    <row r="90" spans="1:25" s="55" customFormat="1" ht="12.75" customHeight="1">
      <c r="A90" s="132"/>
      <c r="B90" s="64"/>
      <c r="C90" s="64"/>
      <c r="D90" s="116"/>
      <c r="E90" s="117" t="s">
        <v>51</v>
      </c>
      <c r="F90" s="124" t="s">
        <v>228</v>
      </c>
      <c r="G90" s="124"/>
      <c r="H90" s="64"/>
      <c r="I90" s="64"/>
      <c r="J90" s="65" t="s">
        <v>53</v>
      </c>
      <c r="K90" s="155" t="s">
        <v>447</v>
      </c>
      <c r="L90" s="66"/>
      <c r="M90" s="133"/>
      <c r="N90" s="132"/>
      <c r="O90" s="64"/>
      <c r="P90" s="64"/>
      <c r="Q90" s="116"/>
      <c r="R90" s="117" t="s">
        <v>51</v>
      </c>
      <c r="S90" s="124" t="s">
        <v>246</v>
      </c>
      <c r="T90" s="124"/>
      <c r="U90" s="64"/>
      <c r="V90" s="64"/>
      <c r="W90" s="65" t="s">
        <v>53</v>
      </c>
      <c r="X90" s="155" t="s">
        <v>452</v>
      </c>
      <c r="Y90" s="66"/>
    </row>
    <row r="91" spans="1:25" ht="4.5" customHeight="1">
      <c r="A91" s="134"/>
      <c r="B91" s="135"/>
      <c r="C91" s="136"/>
      <c r="D91" s="137"/>
      <c r="E91" s="138"/>
      <c r="F91" s="139"/>
      <c r="G91" s="139"/>
      <c r="H91" s="140"/>
      <c r="I91" s="140"/>
      <c r="J91" s="136"/>
      <c r="K91" s="135"/>
      <c r="L91" s="141"/>
      <c r="M91" s="142"/>
      <c r="N91" s="134"/>
      <c r="O91" s="135"/>
      <c r="P91" s="136"/>
      <c r="Q91" s="137"/>
      <c r="R91" s="138"/>
      <c r="S91" s="139"/>
      <c r="T91" s="139"/>
      <c r="U91" s="140"/>
      <c r="V91" s="140"/>
      <c r="W91" s="136"/>
      <c r="X91" s="135"/>
      <c r="Y91" s="141"/>
    </row>
    <row r="92" spans="1:31" ht="12.75" customHeight="1">
      <c r="A92" s="16"/>
      <c r="B92" s="16" t="s">
        <v>10</v>
      </c>
      <c r="C92" s="17"/>
      <c r="D92" s="18" t="s">
        <v>11</v>
      </c>
      <c r="E92" s="18" t="s">
        <v>12</v>
      </c>
      <c r="F92" s="157" t="s">
        <v>70</v>
      </c>
      <c r="G92" s="18" t="s">
        <v>13</v>
      </c>
      <c r="H92" s="19" t="s">
        <v>14</v>
      </c>
      <c r="I92" s="20"/>
      <c r="J92" s="17" t="s">
        <v>15</v>
      </c>
      <c r="K92" s="18" t="s">
        <v>10</v>
      </c>
      <c r="L92" s="16" t="s">
        <v>16</v>
      </c>
      <c r="M92" s="9">
        <v>150</v>
      </c>
      <c r="N92" s="16"/>
      <c r="O92" s="16" t="s">
        <v>10</v>
      </c>
      <c r="P92" s="17"/>
      <c r="Q92" s="18" t="s">
        <v>11</v>
      </c>
      <c r="R92" s="18" t="s">
        <v>12</v>
      </c>
      <c r="S92" s="157" t="s">
        <v>70</v>
      </c>
      <c r="T92" s="18" t="s">
        <v>13</v>
      </c>
      <c r="U92" s="19" t="s">
        <v>14</v>
      </c>
      <c r="V92" s="20"/>
      <c r="W92" s="17" t="s">
        <v>15</v>
      </c>
      <c r="X92" s="18" t="s">
        <v>10</v>
      </c>
      <c r="Y92" s="143" t="s">
        <v>16</v>
      </c>
      <c r="Z92" s="169" t="s">
        <v>60</v>
      </c>
      <c r="AA92" s="170"/>
      <c r="AB92" s="171"/>
      <c r="AC92" s="172" t="s">
        <v>61</v>
      </c>
      <c r="AD92" s="173"/>
      <c r="AE92" s="174"/>
    </row>
    <row r="93" spans="1:31" ht="12.75">
      <c r="A93" s="21" t="s">
        <v>16</v>
      </c>
      <c r="B93" s="92" t="s">
        <v>17</v>
      </c>
      <c r="C93" s="93" t="s">
        <v>18</v>
      </c>
      <c r="D93" s="94" t="s">
        <v>19</v>
      </c>
      <c r="E93" s="94" t="s">
        <v>20</v>
      </c>
      <c r="F93" s="94"/>
      <c r="G93" s="94"/>
      <c r="H93" s="23" t="s">
        <v>18</v>
      </c>
      <c r="I93" s="23" t="s">
        <v>15</v>
      </c>
      <c r="J93" s="22"/>
      <c r="K93" s="21" t="s">
        <v>17</v>
      </c>
      <c r="L93" s="21"/>
      <c r="M93" s="9">
        <v>150</v>
      </c>
      <c r="N93" s="21" t="s">
        <v>16</v>
      </c>
      <c r="O93" s="21" t="s">
        <v>17</v>
      </c>
      <c r="P93" s="22" t="s">
        <v>18</v>
      </c>
      <c r="Q93" s="144" t="s">
        <v>19</v>
      </c>
      <c r="R93" s="144" t="s">
        <v>20</v>
      </c>
      <c r="S93" s="144"/>
      <c r="T93" s="144"/>
      <c r="U93" s="23" t="s">
        <v>18</v>
      </c>
      <c r="V93" s="23" t="s">
        <v>15</v>
      </c>
      <c r="W93" s="22"/>
      <c r="X93" s="21" t="s">
        <v>17</v>
      </c>
      <c r="Y93" s="145"/>
      <c r="Z93" s="90" t="s">
        <v>59</v>
      </c>
      <c r="AA93" s="175" t="s">
        <v>64</v>
      </c>
      <c r="AB93" s="171"/>
      <c r="AC93" s="90" t="s">
        <v>59</v>
      </c>
      <c r="AD93" s="173" t="s">
        <v>64</v>
      </c>
      <c r="AE93" s="174"/>
    </row>
    <row r="94" spans="1:31" ht="16.5" customHeight="1">
      <c r="A94" s="24">
        <v>-5.75</v>
      </c>
      <c r="B94" s="25">
        <v>3</v>
      </c>
      <c r="C94" s="26">
        <v>7</v>
      </c>
      <c r="D94" s="160" t="s">
        <v>118</v>
      </c>
      <c r="E94" s="27" t="s">
        <v>53</v>
      </c>
      <c r="F94" s="159" t="s">
        <v>232</v>
      </c>
      <c r="G94" s="156">
        <v>10</v>
      </c>
      <c r="H94" s="28"/>
      <c r="I94" s="28">
        <v>630</v>
      </c>
      <c r="J94" s="29">
        <v>8</v>
      </c>
      <c r="K94" s="30">
        <v>7</v>
      </c>
      <c r="L94" s="24">
        <v>5.75</v>
      </c>
      <c r="M94" s="9"/>
      <c r="N94" s="24">
        <v>-9</v>
      </c>
      <c r="O94" s="25">
        <v>2</v>
      </c>
      <c r="P94" s="26">
        <v>7</v>
      </c>
      <c r="Q94" s="160" t="s">
        <v>118</v>
      </c>
      <c r="R94" s="27" t="s">
        <v>52</v>
      </c>
      <c r="S94" s="159" t="s">
        <v>250</v>
      </c>
      <c r="T94" s="156">
        <v>7</v>
      </c>
      <c r="U94" s="28"/>
      <c r="V94" s="28">
        <v>100</v>
      </c>
      <c r="W94" s="29">
        <v>8</v>
      </c>
      <c r="X94" s="30">
        <v>8</v>
      </c>
      <c r="Y94" s="146">
        <v>9</v>
      </c>
      <c r="Z94" s="84" t="str">
        <f aca="true" t="shared" si="6" ref="Z94:Z99">C94&amp;"+"&amp;J94</f>
        <v>7+8</v>
      </c>
      <c r="AA94" s="85">
        <f>IF(AND(H94&gt;0,H94&lt;1),2*H94,MATCH(A94,{-40000,-0.4999999999,0.5,40000},1)-1)</f>
        <v>0</v>
      </c>
      <c r="AB94" s="81">
        <f>IF(AND(I94&gt;0,I94&lt;1),2*I94,MATCH(L94,{-40000,-0.4999999999,0.5,40000},1)-1)</f>
        <v>2</v>
      </c>
      <c r="AC94" s="84" t="str">
        <f aca="true" t="shared" si="7" ref="AC94:AC99">P94&amp;"+"&amp;W94</f>
        <v>7+8</v>
      </c>
      <c r="AD94" s="85">
        <f>IF(AND(U94&gt;0,U94&lt;1),2*U94,MATCH(N94,{-40000,-0.4999999999,0.5,40000},1)-1)</f>
        <v>0</v>
      </c>
      <c r="AE94" s="81">
        <f>IF(AND(V94&gt;0,V94&lt;1),2*V94,MATCH(Y94,{-40000,-0.4999999999,0.5,40000},1)-1)</f>
        <v>2</v>
      </c>
    </row>
    <row r="95" spans="1:31" ht="16.5" customHeight="1">
      <c r="A95" s="24">
        <v>4.1875</v>
      </c>
      <c r="B95" s="25">
        <v>6</v>
      </c>
      <c r="C95" s="26">
        <v>3</v>
      </c>
      <c r="D95" s="160" t="s">
        <v>234</v>
      </c>
      <c r="E95" s="27" t="s">
        <v>53</v>
      </c>
      <c r="F95" s="161" t="s">
        <v>233</v>
      </c>
      <c r="G95" s="156">
        <v>10</v>
      </c>
      <c r="H95" s="28"/>
      <c r="I95" s="28">
        <v>130</v>
      </c>
      <c r="J95" s="29">
        <v>2</v>
      </c>
      <c r="K95" s="30">
        <v>4</v>
      </c>
      <c r="L95" s="24">
        <v>-4.1875</v>
      </c>
      <c r="M95" s="9"/>
      <c r="N95" s="24">
        <v>-9.53125</v>
      </c>
      <c r="O95" s="25">
        <v>0</v>
      </c>
      <c r="P95" s="26">
        <v>3</v>
      </c>
      <c r="Q95" s="160" t="s">
        <v>118</v>
      </c>
      <c r="R95" s="27" t="s">
        <v>52</v>
      </c>
      <c r="S95" s="159" t="s">
        <v>250</v>
      </c>
      <c r="T95" s="156">
        <v>6</v>
      </c>
      <c r="U95" s="28"/>
      <c r="V95" s="28">
        <v>150</v>
      </c>
      <c r="W95" s="29">
        <v>2</v>
      </c>
      <c r="X95" s="30">
        <v>10</v>
      </c>
      <c r="Y95" s="146">
        <v>9.53125</v>
      </c>
      <c r="Z95" s="86" t="str">
        <f t="shared" si="6"/>
        <v>3+2</v>
      </c>
      <c r="AA95" s="87">
        <f>IF(AND(H95&gt;0,H95&lt;1),2*H95,MATCH(A95,{-40000,-0.4999999999,0.5,40000},1)-1)</f>
        <v>2</v>
      </c>
      <c r="AB95" s="82">
        <f>IF(AND(I95&gt;0,I95&lt;1),2*I95,MATCH(L95,{-40000,-0.4999999999,0.5,40000},1)-1)</f>
        <v>0</v>
      </c>
      <c r="AC95" s="86" t="str">
        <f t="shared" si="7"/>
        <v>3+2</v>
      </c>
      <c r="AD95" s="87">
        <f>IF(AND(U95&gt;0,U95&lt;1),2*U95,MATCH(N95,{-40000,-0.4999999999,0.5,40000},1)-1)</f>
        <v>0</v>
      </c>
      <c r="AE95" s="82">
        <f>IF(AND(V95&gt;0,V95&lt;1),2*V95,MATCH(Y95,{-40000,-0.4999999999,0.5,40000},1)-1)</f>
        <v>2</v>
      </c>
    </row>
    <row r="96" spans="1:31" ht="16.5" customHeight="1">
      <c r="A96" s="24">
        <v>7.625</v>
      </c>
      <c r="B96" s="25">
        <v>8</v>
      </c>
      <c r="C96" s="147">
        <v>6</v>
      </c>
      <c r="D96" s="162" t="s">
        <v>235</v>
      </c>
      <c r="E96" s="27" t="s">
        <v>53</v>
      </c>
      <c r="F96" s="159" t="s">
        <v>160</v>
      </c>
      <c r="G96" s="156">
        <v>9</v>
      </c>
      <c r="H96" s="28">
        <v>100</v>
      </c>
      <c r="I96" s="28"/>
      <c r="J96" s="148">
        <v>1</v>
      </c>
      <c r="K96" s="149">
        <v>2</v>
      </c>
      <c r="L96" s="150">
        <v>-7.625</v>
      </c>
      <c r="M96" s="151"/>
      <c r="N96" s="150">
        <v>12.1875</v>
      </c>
      <c r="O96" s="152">
        <v>10</v>
      </c>
      <c r="P96" s="147">
        <v>6</v>
      </c>
      <c r="Q96" s="162" t="s">
        <v>252</v>
      </c>
      <c r="R96" s="27" t="s">
        <v>53</v>
      </c>
      <c r="S96" s="161" t="s">
        <v>251</v>
      </c>
      <c r="T96" s="156">
        <v>6</v>
      </c>
      <c r="U96" s="28">
        <v>1100</v>
      </c>
      <c r="V96" s="28"/>
      <c r="W96" s="148">
        <v>1</v>
      </c>
      <c r="X96" s="30">
        <v>0</v>
      </c>
      <c r="Y96" s="146">
        <v>-12.1875</v>
      </c>
      <c r="Z96" s="86" t="str">
        <f t="shared" si="6"/>
        <v>6+1</v>
      </c>
      <c r="AA96" s="87">
        <f>IF(AND(H96&gt;0,H96&lt;1),2*H96,MATCH(A96,{-40000,-0.4999999999,0.5,40000},1)-1)</f>
        <v>2</v>
      </c>
      <c r="AB96" s="82">
        <f>IF(AND(I96&gt;0,I96&lt;1),2*I96,MATCH(L96,{-40000,-0.4999999999,0.5,40000},1)-1)</f>
        <v>0</v>
      </c>
      <c r="AC96" s="86" t="str">
        <f t="shared" si="7"/>
        <v>6+1</v>
      </c>
      <c r="AD96" s="87">
        <f>IF(AND(U96&gt;0,U96&lt;1),2*U96,MATCH(N96,{-40000,-0.4999999999,0.5,40000},1)-1)</f>
        <v>2</v>
      </c>
      <c r="AE96" s="82">
        <f>IF(AND(V96&gt;0,V96&lt;1),2*V96,MATCH(Y96,{-40000,-0.4999999999,0.5,40000},1)-1)</f>
        <v>0</v>
      </c>
    </row>
    <row r="97" spans="1:31" ht="16.5" customHeight="1">
      <c r="A97" s="24">
        <v>-6.40625</v>
      </c>
      <c r="B97" s="25">
        <v>0</v>
      </c>
      <c r="C97" s="26">
        <v>4</v>
      </c>
      <c r="D97" s="162" t="s">
        <v>118</v>
      </c>
      <c r="E97" s="153" t="s">
        <v>54</v>
      </c>
      <c r="F97" s="161" t="s">
        <v>217</v>
      </c>
      <c r="G97" s="156">
        <v>11</v>
      </c>
      <c r="H97" s="28"/>
      <c r="I97" s="28">
        <v>660</v>
      </c>
      <c r="J97" s="29">
        <v>10</v>
      </c>
      <c r="K97" s="30">
        <v>10</v>
      </c>
      <c r="L97" s="24">
        <v>6.40625</v>
      </c>
      <c r="M97" s="9"/>
      <c r="N97" s="24">
        <v>1.53125</v>
      </c>
      <c r="O97" s="25">
        <v>5</v>
      </c>
      <c r="P97" s="26">
        <v>4</v>
      </c>
      <c r="Q97" s="162" t="s">
        <v>138</v>
      </c>
      <c r="R97" s="153" t="s">
        <v>52</v>
      </c>
      <c r="S97" s="159" t="s">
        <v>253</v>
      </c>
      <c r="T97" s="156">
        <v>10</v>
      </c>
      <c r="U97" s="28">
        <v>420</v>
      </c>
      <c r="V97" s="28"/>
      <c r="W97" s="29">
        <v>10</v>
      </c>
      <c r="X97" s="30">
        <v>5</v>
      </c>
      <c r="Y97" s="146">
        <v>-1.53125</v>
      </c>
      <c r="Z97" s="86" t="str">
        <f t="shared" si="6"/>
        <v>4+10</v>
      </c>
      <c r="AA97" s="87">
        <f>IF(AND(H97&gt;0,H97&lt;1),2*H97,MATCH(A97,{-40000,-0.4999999999,0.5,40000},1)-1)</f>
        <v>0</v>
      </c>
      <c r="AB97" s="82">
        <f>IF(AND(I97&gt;0,I97&lt;1),2*I97,MATCH(L97,{-40000,-0.4999999999,0.5,40000},1)-1)</f>
        <v>2</v>
      </c>
      <c r="AC97" s="86" t="str">
        <f t="shared" si="7"/>
        <v>4+10</v>
      </c>
      <c r="AD97" s="87">
        <f>IF(AND(U97&gt;0,U97&lt;1),2*U97,MATCH(N97,{-40000,-0.4999999999,0.5,40000},1)-1)</f>
        <v>2</v>
      </c>
      <c r="AE97" s="82">
        <f>IF(AND(V97&gt;0,V97&lt;1),2*V97,MATCH(Y97,{-40000,-0.4999999999,0.5,40000},1)-1)</f>
        <v>0</v>
      </c>
    </row>
    <row r="98" spans="1:31" ht="16.5" customHeight="1">
      <c r="A98" s="24">
        <v>-5.75</v>
      </c>
      <c r="B98" s="25">
        <v>3</v>
      </c>
      <c r="C98" s="26">
        <v>5</v>
      </c>
      <c r="D98" s="162" t="s">
        <v>118</v>
      </c>
      <c r="E98" s="27" t="s">
        <v>54</v>
      </c>
      <c r="F98" s="161" t="s">
        <v>217</v>
      </c>
      <c r="G98" s="156">
        <v>10</v>
      </c>
      <c r="H98" s="28"/>
      <c r="I98" s="28">
        <v>630</v>
      </c>
      <c r="J98" s="29">
        <v>12</v>
      </c>
      <c r="K98" s="30">
        <v>7</v>
      </c>
      <c r="L98" s="24">
        <v>5.75</v>
      </c>
      <c r="M98" s="9"/>
      <c r="N98" s="24">
        <v>1.53125</v>
      </c>
      <c r="O98" s="25">
        <v>5</v>
      </c>
      <c r="P98" s="26">
        <v>5</v>
      </c>
      <c r="Q98" s="162" t="s">
        <v>138</v>
      </c>
      <c r="R98" s="27" t="s">
        <v>52</v>
      </c>
      <c r="S98" s="159" t="s">
        <v>250</v>
      </c>
      <c r="T98" s="156">
        <v>10</v>
      </c>
      <c r="U98" s="28">
        <v>420</v>
      </c>
      <c r="V98" s="28"/>
      <c r="W98" s="29">
        <v>12</v>
      </c>
      <c r="X98" s="30">
        <v>5</v>
      </c>
      <c r="Y98" s="146">
        <v>-1.53125</v>
      </c>
      <c r="Z98" s="86" t="str">
        <f t="shared" si="6"/>
        <v>5+12</v>
      </c>
      <c r="AA98" s="87">
        <f>IF(AND(H98&gt;0,H98&lt;1),2*H98,MATCH(A98,{-40000,-0.4999999999,0.5,40000},1)-1)</f>
        <v>0</v>
      </c>
      <c r="AB98" s="82">
        <f>IF(AND(I98&gt;0,I98&lt;1),2*I98,MATCH(L98,{-40000,-0.4999999999,0.5,40000},1)-1)</f>
        <v>2</v>
      </c>
      <c r="AC98" s="86" t="str">
        <f t="shared" si="7"/>
        <v>5+12</v>
      </c>
      <c r="AD98" s="87">
        <f>IF(AND(U98&gt;0,U98&lt;1),2*U98,MATCH(N98,{-40000,-0.4999999999,0.5,40000},1)-1)</f>
        <v>2</v>
      </c>
      <c r="AE98" s="82">
        <f>IF(AND(V98&gt;0,V98&lt;1),2*V98,MATCH(Y98,{-40000,-0.4999999999,0.5,40000},1)-1)</f>
        <v>0</v>
      </c>
    </row>
    <row r="99" spans="1:31" ht="16.5" customHeight="1">
      <c r="A99" s="24">
        <v>12.65625</v>
      </c>
      <c r="B99" s="25">
        <v>10</v>
      </c>
      <c r="C99" s="26">
        <v>9</v>
      </c>
      <c r="D99" s="162" t="s">
        <v>198</v>
      </c>
      <c r="E99" s="27" t="s">
        <v>54</v>
      </c>
      <c r="F99" s="159" t="s">
        <v>236</v>
      </c>
      <c r="G99" s="156">
        <v>7</v>
      </c>
      <c r="H99" s="28">
        <v>500</v>
      </c>
      <c r="I99" s="28"/>
      <c r="J99" s="29">
        <v>11</v>
      </c>
      <c r="K99" s="30">
        <v>0</v>
      </c>
      <c r="L99" s="24">
        <v>-12.65625</v>
      </c>
      <c r="M99" s="9"/>
      <c r="N99" s="24">
        <v>2.34375</v>
      </c>
      <c r="O99" s="25">
        <v>8</v>
      </c>
      <c r="P99" s="26">
        <v>9</v>
      </c>
      <c r="Q99" s="162" t="s">
        <v>138</v>
      </c>
      <c r="R99" s="27" t="s">
        <v>52</v>
      </c>
      <c r="S99" s="159" t="s">
        <v>250</v>
      </c>
      <c r="T99" s="156">
        <v>11</v>
      </c>
      <c r="U99" s="28">
        <v>450</v>
      </c>
      <c r="V99" s="28"/>
      <c r="W99" s="29">
        <v>11</v>
      </c>
      <c r="X99" s="30">
        <v>2</v>
      </c>
      <c r="Y99" s="146">
        <v>-2.34375</v>
      </c>
      <c r="Z99" s="88" t="str">
        <f t="shared" si="6"/>
        <v>9+11</v>
      </c>
      <c r="AA99" s="89">
        <f>IF(AND(H99&gt;0,H99&lt;1),2*H99,MATCH(A99,{-40000,-0.4999999999,0.5,40000},1)-1)</f>
        <v>2</v>
      </c>
      <c r="AB99" s="83">
        <f>IF(AND(I99&gt;0,I99&lt;1),2*I99,MATCH(L99,{-40000,-0.4999999999,0.5,40000},1)-1)</f>
        <v>0</v>
      </c>
      <c r="AC99" s="88" t="str">
        <f t="shared" si="7"/>
        <v>9+11</v>
      </c>
      <c r="AD99" s="89">
        <f>IF(AND(U99&gt;0,U99&lt;1),2*U99,MATCH(N99,{-40000,-0.4999999999,0.5,40000},1)-1)</f>
        <v>2</v>
      </c>
      <c r="AE99" s="83">
        <f>IF(AND(V99&gt;0,V99&lt;1),2*V99,MATCH(Y99,{-40000,-0.4999999999,0.5,40000},1)-1)</f>
        <v>0</v>
      </c>
    </row>
    <row r="100" spans="1:25" s="55" customFormat="1" ht="9.75" customHeight="1">
      <c r="A100" s="10"/>
      <c r="B100" s="10"/>
      <c r="C100" s="31"/>
      <c r="D100" s="10"/>
      <c r="E100" s="10"/>
      <c r="F100" s="10"/>
      <c r="G100" s="10"/>
      <c r="H100" s="10"/>
      <c r="I100" s="10"/>
      <c r="J100" s="31"/>
      <c r="K100" s="10"/>
      <c r="L100" s="10"/>
      <c r="M100" s="15"/>
      <c r="N100" s="10"/>
      <c r="O100" s="10"/>
      <c r="P100" s="31"/>
      <c r="Q100" s="10"/>
      <c r="R100" s="10"/>
      <c r="S100" s="10"/>
      <c r="T100" s="10"/>
      <c r="U100" s="10"/>
      <c r="V100" s="10"/>
      <c r="W100" s="31"/>
      <c r="X100" s="10"/>
      <c r="Y100" s="10"/>
    </row>
    <row r="101" spans="1:25" s="55" customFormat="1" ht="15">
      <c r="A101" s="2"/>
      <c r="B101" s="3" t="s">
        <v>2</v>
      </c>
      <c r="C101" s="4"/>
      <c r="D101" s="3"/>
      <c r="E101" s="5" t="s">
        <v>30</v>
      </c>
      <c r="F101" s="1"/>
      <c r="G101" s="1"/>
      <c r="H101" s="6" t="s">
        <v>4</v>
      </c>
      <c r="I101" s="6"/>
      <c r="J101" s="7" t="s">
        <v>5</v>
      </c>
      <c r="K101" s="7"/>
      <c r="L101" s="8"/>
      <c r="M101" s="9">
        <v>150</v>
      </c>
      <c r="N101" s="2"/>
      <c r="O101" s="3" t="s">
        <v>2</v>
      </c>
      <c r="P101" s="4"/>
      <c r="Q101" s="3"/>
      <c r="R101" s="5" t="s">
        <v>31</v>
      </c>
      <c r="S101" s="1"/>
      <c r="T101" s="1"/>
      <c r="U101" s="6" t="s">
        <v>4</v>
      </c>
      <c r="V101" s="6"/>
      <c r="W101" s="7" t="s">
        <v>0</v>
      </c>
      <c r="X101" s="7"/>
      <c r="Y101" s="8"/>
    </row>
    <row r="102" spans="1:25" s="55" customFormat="1" ht="12.75">
      <c r="A102" s="11"/>
      <c r="B102" s="11"/>
      <c r="C102" s="12"/>
      <c r="D102" s="13"/>
      <c r="E102" s="13"/>
      <c r="F102" s="13"/>
      <c r="G102" s="13"/>
      <c r="H102" s="14" t="s">
        <v>7</v>
      </c>
      <c r="I102" s="14"/>
      <c r="J102" s="7" t="s">
        <v>24</v>
      </c>
      <c r="K102" s="7"/>
      <c r="L102" s="8"/>
      <c r="M102" s="9">
        <v>150</v>
      </c>
      <c r="N102" s="11"/>
      <c r="O102" s="11"/>
      <c r="P102" s="12"/>
      <c r="Q102" s="13"/>
      <c r="R102" s="13"/>
      <c r="S102" s="13"/>
      <c r="T102" s="13"/>
      <c r="U102" s="14" t="s">
        <v>7</v>
      </c>
      <c r="V102" s="14"/>
      <c r="W102" s="7" t="s">
        <v>25</v>
      </c>
      <c r="X102" s="7"/>
      <c r="Y102" s="8"/>
    </row>
    <row r="103" spans="1:25" s="55" customFormat="1" ht="4.5" customHeight="1">
      <c r="A103" s="104"/>
      <c r="B103" s="105"/>
      <c r="C103" s="106"/>
      <c r="D103" s="107"/>
      <c r="E103" s="108"/>
      <c r="F103" s="109"/>
      <c r="G103" s="109"/>
      <c r="H103" s="110"/>
      <c r="I103" s="110"/>
      <c r="J103" s="106"/>
      <c r="K103" s="105"/>
      <c r="L103" s="111"/>
      <c r="M103" s="112"/>
      <c r="N103" s="104"/>
      <c r="O103" s="105"/>
      <c r="P103" s="106"/>
      <c r="Q103" s="107"/>
      <c r="R103" s="108"/>
      <c r="S103" s="109"/>
      <c r="T103" s="109"/>
      <c r="U103" s="110"/>
      <c r="V103" s="110"/>
      <c r="W103" s="106"/>
      <c r="X103" s="105"/>
      <c r="Y103" s="111"/>
    </row>
    <row r="104" spans="1:25" s="55" customFormat="1" ht="12.75" customHeight="1">
      <c r="A104" s="113"/>
      <c r="B104" s="114"/>
      <c r="C104" s="115"/>
      <c r="D104" s="116"/>
      <c r="E104" s="117" t="s">
        <v>48</v>
      </c>
      <c r="F104" s="118" t="s">
        <v>254</v>
      </c>
      <c r="G104" s="118"/>
      <c r="H104" s="59"/>
      <c r="I104" s="119"/>
      <c r="J104" s="68"/>
      <c r="K104" s="69"/>
      <c r="L104" s="70"/>
      <c r="M104" s="120"/>
      <c r="N104" s="113"/>
      <c r="O104" s="114"/>
      <c r="P104" s="115"/>
      <c r="Q104" s="116"/>
      <c r="R104" s="117" t="s">
        <v>48</v>
      </c>
      <c r="S104" s="118" t="s">
        <v>267</v>
      </c>
      <c r="T104" s="118"/>
      <c r="U104" s="59"/>
      <c r="V104" s="119"/>
      <c r="W104" s="68"/>
      <c r="X104" s="69"/>
      <c r="Y104" s="70"/>
    </row>
    <row r="105" spans="1:25" s="55" customFormat="1" ht="12.75" customHeight="1">
      <c r="A105" s="113"/>
      <c r="B105" s="114"/>
      <c r="C105" s="115"/>
      <c r="D105" s="116"/>
      <c r="E105" s="121" t="s">
        <v>49</v>
      </c>
      <c r="F105" s="118" t="s">
        <v>188</v>
      </c>
      <c r="G105" s="118"/>
      <c r="H105" s="122"/>
      <c r="I105" s="119"/>
      <c r="J105" s="71"/>
      <c r="K105" s="72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3.1</v>
      </c>
      <c r="L105" s="73"/>
      <c r="M105" s="120"/>
      <c r="N105" s="113"/>
      <c r="O105" s="114"/>
      <c r="P105" s="115"/>
      <c r="Q105" s="116"/>
      <c r="R105" s="121" t="s">
        <v>49</v>
      </c>
      <c r="S105" s="118" t="s">
        <v>268</v>
      </c>
      <c r="T105" s="118"/>
      <c r="U105" s="122"/>
      <c r="V105" s="119"/>
      <c r="W105" s="71"/>
      <c r="X105" s="72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2.1</v>
      </c>
      <c r="Y105" s="73"/>
    </row>
    <row r="106" spans="1:25" s="55" customFormat="1" ht="12.75" customHeight="1">
      <c r="A106" s="113"/>
      <c r="B106" s="114"/>
      <c r="C106" s="115"/>
      <c r="D106" s="116"/>
      <c r="E106" s="121" t="s">
        <v>50</v>
      </c>
      <c r="F106" s="118" t="s">
        <v>255</v>
      </c>
      <c r="G106" s="118"/>
      <c r="H106" s="59"/>
      <c r="I106" s="119"/>
      <c r="J106" s="74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6.1</v>
      </c>
      <c r="K106" s="72" t="str">
        <f>IF(K105="","","+")</f>
        <v>+</v>
      </c>
      <c r="L106" s="75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11.1</v>
      </c>
      <c r="M106" s="120"/>
      <c r="N106" s="113"/>
      <c r="O106" s="114"/>
      <c r="P106" s="115"/>
      <c r="Q106" s="116"/>
      <c r="R106" s="121" t="s">
        <v>50</v>
      </c>
      <c r="S106" s="118" t="s">
        <v>269</v>
      </c>
      <c r="T106" s="118"/>
      <c r="U106" s="59"/>
      <c r="V106" s="119"/>
      <c r="W106" s="74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15.1</v>
      </c>
      <c r="X106" s="72" t="str">
        <f>IF(X105="","","+")</f>
        <v>+</v>
      </c>
      <c r="Y106" s="75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6.1</v>
      </c>
    </row>
    <row r="107" spans="1:25" s="55" customFormat="1" ht="12.75" customHeight="1">
      <c r="A107" s="113"/>
      <c r="B107" s="114"/>
      <c r="C107" s="115"/>
      <c r="D107" s="116"/>
      <c r="E107" s="117" t="s">
        <v>51</v>
      </c>
      <c r="F107" s="118" t="s">
        <v>256</v>
      </c>
      <c r="G107" s="118"/>
      <c r="H107" s="59"/>
      <c r="I107" s="119"/>
      <c r="J107" s="71"/>
      <c r="K107" s="72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20.1</v>
      </c>
      <c r="L107" s="73"/>
      <c r="M107" s="120"/>
      <c r="N107" s="113"/>
      <c r="O107" s="114"/>
      <c r="P107" s="115"/>
      <c r="Q107" s="116"/>
      <c r="R107" s="117" t="s">
        <v>51</v>
      </c>
      <c r="S107" s="118" t="s">
        <v>270</v>
      </c>
      <c r="T107" s="118"/>
      <c r="U107" s="59"/>
      <c r="V107" s="119"/>
      <c r="W107" s="71"/>
      <c r="X107" s="72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17.1</v>
      </c>
      <c r="Y107" s="73"/>
    </row>
    <row r="108" spans="1:25" s="55" customFormat="1" ht="12.75" customHeight="1">
      <c r="A108" s="123" t="s">
        <v>48</v>
      </c>
      <c r="B108" s="124" t="s">
        <v>261</v>
      </c>
      <c r="C108" s="115"/>
      <c r="D108" s="116"/>
      <c r="E108" s="125"/>
      <c r="F108" s="59"/>
      <c r="G108" s="117" t="s">
        <v>48</v>
      </c>
      <c r="H108" s="126" t="s">
        <v>257</v>
      </c>
      <c r="J108" s="59"/>
      <c r="K108" s="122"/>
      <c r="L108" s="60"/>
      <c r="M108" s="120"/>
      <c r="N108" s="123" t="s">
        <v>48</v>
      </c>
      <c r="O108" s="124" t="s">
        <v>277</v>
      </c>
      <c r="P108" s="115"/>
      <c r="Q108" s="116"/>
      <c r="R108" s="125"/>
      <c r="S108" s="59"/>
      <c r="T108" s="117" t="s">
        <v>48</v>
      </c>
      <c r="U108" s="126" t="s">
        <v>271</v>
      </c>
      <c r="W108" s="59"/>
      <c r="X108" s="122"/>
      <c r="Y108" s="60"/>
    </row>
    <row r="109" spans="1:25" s="55" customFormat="1" ht="12.75" customHeight="1">
      <c r="A109" s="127" t="s">
        <v>49</v>
      </c>
      <c r="B109" s="177" t="s">
        <v>262</v>
      </c>
      <c r="C109" s="128"/>
      <c r="D109" s="116"/>
      <c r="E109" s="125"/>
      <c r="F109" s="129"/>
      <c r="G109" s="121" t="s">
        <v>49</v>
      </c>
      <c r="H109" s="126" t="s">
        <v>126</v>
      </c>
      <c r="J109" s="59"/>
      <c r="K109" s="122"/>
      <c r="L109" s="60"/>
      <c r="M109" s="120"/>
      <c r="N109" s="127" t="s">
        <v>49</v>
      </c>
      <c r="O109" s="124" t="s">
        <v>254</v>
      </c>
      <c r="P109" s="128"/>
      <c r="Q109" s="116"/>
      <c r="R109" s="125"/>
      <c r="S109" s="129"/>
      <c r="T109" s="121" t="s">
        <v>49</v>
      </c>
      <c r="U109" s="126" t="s">
        <v>272</v>
      </c>
      <c r="W109" s="59"/>
      <c r="X109" s="122"/>
      <c r="Y109" s="60"/>
    </row>
    <row r="110" spans="1:25" s="55" customFormat="1" ht="12.75" customHeight="1">
      <c r="A110" s="127" t="s">
        <v>50</v>
      </c>
      <c r="B110" s="124" t="s">
        <v>263</v>
      </c>
      <c r="C110" s="115"/>
      <c r="D110" s="116"/>
      <c r="E110" s="125"/>
      <c r="F110" s="129"/>
      <c r="G110" s="121" t="s">
        <v>50</v>
      </c>
      <c r="H110" s="126" t="s">
        <v>177</v>
      </c>
      <c r="J110" s="59"/>
      <c r="K110" s="59"/>
      <c r="L110" s="60"/>
      <c r="M110" s="120"/>
      <c r="N110" s="127" t="s">
        <v>50</v>
      </c>
      <c r="O110" s="124" t="s">
        <v>244</v>
      </c>
      <c r="P110" s="115"/>
      <c r="Q110" s="116"/>
      <c r="R110" s="125"/>
      <c r="S110" s="129"/>
      <c r="T110" s="121" t="s">
        <v>50</v>
      </c>
      <c r="U110" s="126" t="s">
        <v>273</v>
      </c>
      <c r="W110" s="59"/>
      <c r="X110" s="59"/>
      <c r="Y110" s="60"/>
    </row>
    <row r="111" spans="1:25" s="55" customFormat="1" ht="12.75" customHeight="1">
      <c r="A111" s="123" t="s">
        <v>51</v>
      </c>
      <c r="B111" s="124" t="s">
        <v>264</v>
      </c>
      <c r="C111" s="128"/>
      <c r="D111" s="116"/>
      <c r="E111" s="125"/>
      <c r="F111" s="59"/>
      <c r="G111" s="117" t="s">
        <v>51</v>
      </c>
      <c r="H111" s="126" t="s">
        <v>258</v>
      </c>
      <c r="J111" s="59"/>
      <c r="K111" s="61" t="s">
        <v>55</v>
      </c>
      <c r="L111" s="60"/>
      <c r="M111" s="120"/>
      <c r="N111" s="123" t="s">
        <v>51</v>
      </c>
      <c r="O111" s="124" t="s">
        <v>278</v>
      </c>
      <c r="P111" s="128"/>
      <c r="Q111" s="116"/>
      <c r="R111" s="125"/>
      <c r="S111" s="59"/>
      <c r="T111" s="117" t="s">
        <v>51</v>
      </c>
      <c r="U111" s="126" t="s">
        <v>274</v>
      </c>
      <c r="W111" s="59"/>
      <c r="X111" s="61" t="s">
        <v>55</v>
      </c>
      <c r="Y111" s="60"/>
    </row>
    <row r="112" spans="1:25" s="55" customFormat="1" ht="12.75" customHeight="1">
      <c r="A112" s="130"/>
      <c r="B112" s="128"/>
      <c r="C112" s="128"/>
      <c r="D112" s="116"/>
      <c r="E112" s="117" t="s">
        <v>48</v>
      </c>
      <c r="F112" s="118" t="s">
        <v>259</v>
      </c>
      <c r="G112" s="118"/>
      <c r="H112" s="59"/>
      <c r="I112" s="131"/>
      <c r="J112" s="62" t="s">
        <v>52</v>
      </c>
      <c r="K112" s="154" t="s">
        <v>454</v>
      </c>
      <c r="L112" s="60"/>
      <c r="M112" s="120"/>
      <c r="N112" s="130"/>
      <c r="O112" s="128"/>
      <c r="P112" s="128"/>
      <c r="Q112" s="116"/>
      <c r="R112" s="117" t="s">
        <v>48</v>
      </c>
      <c r="S112" s="118" t="s">
        <v>144</v>
      </c>
      <c r="T112" s="118"/>
      <c r="U112" s="59"/>
      <c r="V112" s="131"/>
      <c r="W112" s="62" t="s">
        <v>52</v>
      </c>
      <c r="X112" s="154" t="s">
        <v>457</v>
      </c>
      <c r="Y112" s="60"/>
    </row>
    <row r="113" spans="1:25" s="55" customFormat="1" ht="12.75" customHeight="1">
      <c r="A113" s="113"/>
      <c r="B113" s="63" t="s">
        <v>56</v>
      </c>
      <c r="C113" s="115"/>
      <c r="D113" s="116"/>
      <c r="E113" s="121" t="s">
        <v>49</v>
      </c>
      <c r="F113" s="118" t="s">
        <v>165</v>
      </c>
      <c r="G113" s="118"/>
      <c r="H113" s="59"/>
      <c r="I113" s="119"/>
      <c r="J113" s="62" t="s">
        <v>46</v>
      </c>
      <c r="K113" s="155" t="s">
        <v>454</v>
      </c>
      <c r="L113" s="60"/>
      <c r="M113" s="120"/>
      <c r="N113" s="113"/>
      <c r="O113" s="63" t="s">
        <v>56</v>
      </c>
      <c r="P113" s="115"/>
      <c r="Q113" s="116"/>
      <c r="R113" s="121" t="s">
        <v>49</v>
      </c>
      <c r="S113" s="118" t="s">
        <v>275</v>
      </c>
      <c r="T113" s="118"/>
      <c r="U113" s="59"/>
      <c r="V113" s="119"/>
      <c r="W113" s="62" t="s">
        <v>46</v>
      </c>
      <c r="X113" s="155" t="s">
        <v>459</v>
      </c>
      <c r="Y113" s="60"/>
    </row>
    <row r="114" spans="1:25" s="55" customFormat="1" ht="12.75" customHeight="1">
      <c r="A114" s="113"/>
      <c r="B114" s="63" t="s">
        <v>456</v>
      </c>
      <c r="C114" s="115"/>
      <c r="D114" s="116"/>
      <c r="E114" s="121" t="s">
        <v>50</v>
      </c>
      <c r="F114" s="118" t="s">
        <v>260</v>
      </c>
      <c r="G114" s="118"/>
      <c r="H114" s="122"/>
      <c r="I114" s="119"/>
      <c r="J114" s="62" t="s">
        <v>54</v>
      </c>
      <c r="K114" s="155" t="s">
        <v>455</v>
      </c>
      <c r="L114" s="60"/>
      <c r="M114" s="120"/>
      <c r="N114" s="113"/>
      <c r="O114" s="63" t="s">
        <v>460</v>
      </c>
      <c r="P114" s="115"/>
      <c r="Q114" s="116"/>
      <c r="R114" s="121" t="s">
        <v>50</v>
      </c>
      <c r="S114" s="176" t="s">
        <v>276</v>
      </c>
      <c r="T114" s="118"/>
      <c r="U114" s="122"/>
      <c r="V114" s="119"/>
      <c r="W114" s="62" t="s">
        <v>54</v>
      </c>
      <c r="X114" s="155" t="s">
        <v>458</v>
      </c>
      <c r="Y114" s="60"/>
    </row>
    <row r="115" spans="1:25" s="55" customFormat="1" ht="12.75" customHeight="1">
      <c r="A115" s="132"/>
      <c r="B115" s="64"/>
      <c r="C115" s="64"/>
      <c r="D115" s="116"/>
      <c r="E115" s="117" t="s">
        <v>51</v>
      </c>
      <c r="F115" s="124" t="s">
        <v>204</v>
      </c>
      <c r="G115" s="124"/>
      <c r="H115" s="64"/>
      <c r="I115" s="64"/>
      <c r="J115" s="65" t="s">
        <v>53</v>
      </c>
      <c r="K115" s="155" t="s">
        <v>455</v>
      </c>
      <c r="L115" s="66"/>
      <c r="M115" s="133"/>
      <c r="N115" s="132"/>
      <c r="O115" s="64"/>
      <c r="P115" s="64"/>
      <c r="Q115" s="116"/>
      <c r="R115" s="117" t="s">
        <v>51</v>
      </c>
      <c r="S115" s="124" t="s">
        <v>210</v>
      </c>
      <c r="T115" s="124"/>
      <c r="U115" s="64"/>
      <c r="V115" s="64"/>
      <c r="W115" s="65" t="s">
        <v>53</v>
      </c>
      <c r="X115" s="155" t="s">
        <v>458</v>
      </c>
      <c r="Y115" s="66"/>
    </row>
    <row r="116" spans="1:25" ht="4.5" customHeight="1">
      <c r="A116" s="134"/>
      <c r="B116" s="135"/>
      <c r="C116" s="136"/>
      <c r="D116" s="137"/>
      <c r="E116" s="138"/>
      <c r="F116" s="139"/>
      <c r="G116" s="139"/>
      <c r="H116" s="140"/>
      <c r="I116" s="140"/>
      <c r="J116" s="136"/>
      <c r="K116" s="135"/>
      <c r="L116" s="141"/>
      <c r="M116" s="142"/>
      <c r="N116" s="134"/>
      <c r="O116" s="135"/>
      <c r="P116" s="136"/>
      <c r="Q116" s="137"/>
      <c r="R116" s="138"/>
      <c r="S116" s="139"/>
      <c r="T116" s="139"/>
      <c r="U116" s="140"/>
      <c r="V116" s="140"/>
      <c r="W116" s="136"/>
      <c r="X116" s="135"/>
      <c r="Y116" s="141"/>
    </row>
    <row r="117" spans="1:31" ht="12.75" customHeight="1">
      <c r="A117" s="16"/>
      <c r="B117" s="16" t="s">
        <v>10</v>
      </c>
      <c r="C117" s="17"/>
      <c r="D117" s="18" t="s">
        <v>11</v>
      </c>
      <c r="E117" s="18" t="s">
        <v>12</v>
      </c>
      <c r="F117" s="157" t="s">
        <v>70</v>
      </c>
      <c r="G117" s="18" t="s">
        <v>13</v>
      </c>
      <c r="H117" s="19" t="s">
        <v>14</v>
      </c>
      <c r="I117" s="20"/>
      <c r="J117" s="17" t="s">
        <v>15</v>
      </c>
      <c r="K117" s="18" t="s">
        <v>10</v>
      </c>
      <c r="L117" s="16" t="s">
        <v>16</v>
      </c>
      <c r="M117" s="9">
        <v>150</v>
      </c>
      <c r="N117" s="16"/>
      <c r="O117" s="16" t="s">
        <v>10</v>
      </c>
      <c r="P117" s="17"/>
      <c r="Q117" s="18" t="s">
        <v>11</v>
      </c>
      <c r="R117" s="18" t="s">
        <v>12</v>
      </c>
      <c r="S117" s="157" t="s">
        <v>70</v>
      </c>
      <c r="T117" s="18" t="s">
        <v>13</v>
      </c>
      <c r="U117" s="19" t="s">
        <v>14</v>
      </c>
      <c r="V117" s="20"/>
      <c r="W117" s="17" t="s">
        <v>15</v>
      </c>
      <c r="X117" s="18" t="s">
        <v>10</v>
      </c>
      <c r="Y117" s="143" t="s">
        <v>16</v>
      </c>
      <c r="Z117" s="169" t="s">
        <v>60</v>
      </c>
      <c r="AA117" s="170"/>
      <c r="AB117" s="171"/>
      <c r="AC117" s="172" t="s">
        <v>61</v>
      </c>
      <c r="AD117" s="173"/>
      <c r="AE117" s="174"/>
    </row>
    <row r="118" spans="1:31" ht="12.75">
      <c r="A118" s="21" t="s">
        <v>16</v>
      </c>
      <c r="B118" s="92" t="s">
        <v>17</v>
      </c>
      <c r="C118" s="93" t="s">
        <v>18</v>
      </c>
      <c r="D118" s="94" t="s">
        <v>19</v>
      </c>
      <c r="E118" s="94" t="s">
        <v>20</v>
      </c>
      <c r="F118" s="94"/>
      <c r="G118" s="94"/>
      <c r="H118" s="23" t="s">
        <v>18</v>
      </c>
      <c r="I118" s="23" t="s">
        <v>15</v>
      </c>
      <c r="J118" s="22"/>
      <c r="K118" s="21" t="s">
        <v>17</v>
      </c>
      <c r="L118" s="21"/>
      <c r="M118" s="9">
        <v>150</v>
      </c>
      <c r="N118" s="21" t="s">
        <v>16</v>
      </c>
      <c r="O118" s="21" t="s">
        <v>17</v>
      </c>
      <c r="P118" s="22" t="s">
        <v>18</v>
      </c>
      <c r="Q118" s="144" t="s">
        <v>19</v>
      </c>
      <c r="R118" s="144" t="s">
        <v>20</v>
      </c>
      <c r="S118" s="144"/>
      <c r="T118" s="144"/>
      <c r="U118" s="23" t="s">
        <v>18</v>
      </c>
      <c r="V118" s="23" t="s">
        <v>15</v>
      </c>
      <c r="W118" s="22"/>
      <c r="X118" s="21" t="s">
        <v>17</v>
      </c>
      <c r="Y118" s="145"/>
      <c r="Z118" s="90" t="s">
        <v>59</v>
      </c>
      <c r="AA118" s="175" t="s">
        <v>64</v>
      </c>
      <c r="AB118" s="171"/>
      <c r="AC118" s="90" t="s">
        <v>59</v>
      </c>
      <c r="AD118" s="173" t="s">
        <v>64</v>
      </c>
      <c r="AE118" s="174"/>
    </row>
    <row r="119" spans="1:31" ht="16.5" customHeight="1">
      <c r="A119" s="24">
        <v>0.125</v>
      </c>
      <c r="B119" s="25">
        <v>6</v>
      </c>
      <c r="C119" s="26">
        <v>9</v>
      </c>
      <c r="D119" s="160" t="s">
        <v>138</v>
      </c>
      <c r="E119" s="27" t="s">
        <v>46</v>
      </c>
      <c r="F119" s="159" t="s">
        <v>160</v>
      </c>
      <c r="G119" s="156">
        <v>8</v>
      </c>
      <c r="H119" s="28"/>
      <c r="I119" s="28">
        <v>100</v>
      </c>
      <c r="J119" s="29">
        <v>10</v>
      </c>
      <c r="K119" s="30">
        <v>4</v>
      </c>
      <c r="L119" s="24">
        <v>-0.125</v>
      </c>
      <c r="M119" s="9"/>
      <c r="N119" s="24">
        <v>-0.6875</v>
      </c>
      <c r="O119" s="25">
        <v>3</v>
      </c>
      <c r="P119" s="26">
        <v>9</v>
      </c>
      <c r="Q119" s="160" t="s">
        <v>136</v>
      </c>
      <c r="R119" s="27" t="s">
        <v>53</v>
      </c>
      <c r="S119" s="161" t="s">
        <v>179</v>
      </c>
      <c r="T119" s="156">
        <v>9</v>
      </c>
      <c r="U119" s="28"/>
      <c r="V119" s="28">
        <v>140</v>
      </c>
      <c r="W119" s="29">
        <v>10</v>
      </c>
      <c r="X119" s="30">
        <v>7</v>
      </c>
      <c r="Y119" s="146">
        <v>0.6875</v>
      </c>
      <c r="Z119" s="84" t="str">
        <f aca="true" t="shared" si="8" ref="Z119:Z124">C119&amp;"+"&amp;J119</f>
        <v>9+10</v>
      </c>
      <c r="AA119" s="85">
        <f>IF(AND(H119&gt;0,H119&lt;1),2*H119,MATCH(A119,{-40000,-0.4999999999,0.5,40000},1)-1)</f>
        <v>1</v>
      </c>
      <c r="AB119" s="81">
        <f>IF(AND(I119&gt;0,I119&lt;1),2*I119,MATCH(L119,{-40000,-0.4999999999,0.5,40000},1)-1)</f>
        <v>1</v>
      </c>
      <c r="AC119" s="84" t="str">
        <f aca="true" t="shared" si="9" ref="AC119:AC124">P119&amp;"+"&amp;W119</f>
        <v>9+10</v>
      </c>
      <c r="AD119" s="85">
        <f>IF(AND(U119&gt;0,U119&lt;1),2*U119,MATCH(N119,{-40000,-0.4999999999,0.5,40000},1)-1)</f>
        <v>0</v>
      </c>
      <c r="AE119" s="81">
        <f>IF(AND(V119&gt;0,V119&lt;1),2*V119,MATCH(Y119,{-40000,-0.4999999999,0.5,40000},1)-1)</f>
        <v>2</v>
      </c>
    </row>
    <row r="120" spans="1:31" ht="16.5" customHeight="1">
      <c r="A120" s="24">
        <v>-1.78125</v>
      </c>
      <c r="B120" s="25">
        <v>2</v>
      </c>
      <c r="C120" s="26">
        <v>5</v>
      </c>
      <c r="D120" s="160" t="s">
        <v>118</v>
      </c>
      <c r="E120" s="27" t="s">
        <v>46</v>
      </c>
      <c r="F120" s="159" t="s">
        <v>160</v>
      </c>
      <c r="G120" s="156">
        <v>6</v>
      </c>
      <c r="H120" s="28"/>
      <c r="I120" s="28">
        <v>150</v>
      </c>
      <c r="J120" s="29">
        <v>2</v>
      </c>
      <c r="K120" s="30">
        <v>8</v>
      </c>
      <c r="L120" s="24">
        <v>1.78125</v>
      </c>
      <c r="M120" s="9"/>
      <c r="N120" s="24">
        <v>7.3125</v>
      </c>
      <c r="O120" s="25">
        <v>10</v>
      </c>
      <c r="P120" s="26">
        <v>5</v>
      </c>
      <c r="Q120" s="160" t="s">
        <v>161</v>
      </c>
      <c r="R120" s="27" t="s">
        <v>53</v>
      </c>
      <c r="S120" s="161" t="s">
        <v>279</v>
      </c>
      <c r="T120" s="156">
        <v>7</v>
      </c>
      <c r="U120" s="28">
        <v>200</v>
      </c>
      <c r="V120" s="28"/>
      <c r="W120" s="29">
        <v>2</v>
      </c>
      <c r="X120" s="30">
        <v>0</v>
      </c>
      <c r="Y120" s="146">
        <v>-7.3125</v>
      </c>
      <c r="Z120" s="86" t="str">
        <f t="shared" si="8"/>
        <v>5+2</v>
      </c>
      <c r="AA120" s="87">
        <f>IF(AND(H120&gt;0,H120&lt;1),2*H120,MATCH(A120,{-40000,-0.4999999999,0.5,40000},1)-1)</f>
        <v>0</v>
      </c>
      <c r="AB120" s="82">
        <f>IF(AND(I120&gt;0,I120&lt;1),2*I120,MATCH(L120,{-40000,-0.4999999999,0.5,40000},1)-1)</f>
        <v>2</v>
      </c>
      <c r="AC120" s="86" t="str">
        <f t="shared" si="9"/>
        <v>5+2</v>
      </c>
      <c r="AD120" s="87">
        <f>IF(AND(U120&gt;0,U120&lt;1),2*U120,MATCH(N120,{-40000,-0.4999999999,0.5,40000},1)-1)</f>
        <v>2</v>
      </c>
      <c r="AE120" s="82">
        <f>IF(AND(V120&gt;0,V120&lt;1),2*V120,MATCH(Y120,{-40000,-0.4999999999,0.5,40000},1)-1)</f>
        <v>0</v>
      </c>
    </row>
    <row r="121" spans="1:31" ht="16.5" customHeight="1">
      <c r="A121" s="24">
        <v>0.125</v>
      </c>
      <c r="B121" s="25">
        <v>6</v>
      </c>
      <c r="C121" s="147">
        <v>11</v>
      </c>
      <c r="D121" s="162" t="s">
        <v>118</v>
      </c>
      <c r="E121" s="27" t="s">
        <v>46</v>
      </c>
      <c r="F121" s="161" t="s">
        <v>265</v>
      </c>
      <c r="G121" s="156">
        <v>7</v>
      </c>
      <c r="H121" s="28"/>
      <c r="I121" s="28">
        <v>100</v>
      </c>
      <c r="J121" s="148">
        <v>7</v>
      </c>
      <c r="K121" s="149">
        <v>4</v>
      </c>
      <c r="L121" s="150">
        <v>-0.125</v>
      </c>
      <c r="M121" s="151"/>
      <c r="N121" s="150">
        <v>0.3125</v>
      </c>
      <c r="O121" s="152">
        <v>7</v>
      </c>
      <c r="P121" s="147">
        <v>11</v>
      </c>
      <c r="Q121" s="162" t="s">
        <v>200</v>
      </c>
      <c r="R121" s="27" t="s">
        <v>53</v>
      </c>
      <c r="S121" s="159" t="s">
        <v>280</v>
      </c>
      <c r="T121" s="156">
        <v>9</v>
      </c>
      <c r="U121" s="28"/>
      <c r="V121" s="28">
        <v>110</v>
      </c>
      <c r="W121" s="148">
        <v>7</v>
      </c>
      <c r="X121" s="30">
        <v>3</v>
      </c>
      <c r="Y121" s="146">
        <v>-0.3125</v>
      </c>
      <c r="Z121" s="86" t="str">
        <f t="shared" si="8"/>
        <v>11+7</v>
      </c>
      <c r="AA121" s="87">
        <f>IF(AND(H121&gt;0,H121&lt;1),2*H121,MATCH(A121,{-40000,-0.4999999999,0.5,40000},1)-1)</f>
        <v>1</v>
      </c>
      <c r="AB121" s="82">
        <f>IF(AND(I121&gt;0,I121&lt;1),2*I121,MATCH(L121,{-40000,-0.4999999999,0.5,40000},1)-1)</f>
        <v>1</v>
      </c>
      <c r="AC121" s="86" t="str">
        <f t="shared" si="9"/>
        <v>11+7</v>
      </c>
      <c r="AD121" s="87">
        <f>IF(AND(U121&gt;0,U121&lt;1),2*U121,MATCH(N121,{-40000,-0.4999999999,0.5,40000},1)-1)</f>
        <v>1</v>
      </c>
      <c r="AE121" s="82">
        <f>IF(AND(V121&gt;0,V121&lt;1),2*V121,MATCH(Y121,{-40000,-0.4999999999,0.5,40000},1)-1)</f>
        <v>1</v>
      </c>
    </row>
    <row r="122" spans="1:31" ht="16.5" customHeight="1">
      <c r="A122" s="24">
        <v>10.6875</v>
      </c>
      <c r="B122" s="25">
        <v>10</v>
      </c>
      <c r="C122" s="26">
        <v>8</v>
      </c>
      <c r="D122" s="162" t="s">
        <v>119</v>
      </c>
      <c r="E122" s="153" t="s">
        <v>54</v>
      </c>
      <c r="F122" s="161" t="s">
        <v>135</v>
      </c>
      <c r="G122" s="156">
        <v>6</v>
      </c>
      <c r="H122" s="28">
        <v>400</v>
      </c>
      <c r="I122" s="28"/>
      <c r="J122" s="29">
        <v>6</v>
      </c>
      <c r="K122" s="30">
        <v>0</v>
      </c>
      <c r="L122" s="24">
        <v>-10.6875</v>
      </c>
      <c r="M122" s="9"/>
      <c r="N122" s="24">
        <v>-0.6875</v>
      </c>
      <c r="O122" s="25">
        <v>3</v>
      </c>
      <c r="P122" s="26">
        <v>8</v>
      </c>
      <c r="Q122" s="162" t="s">
        <v>136</v>
      </c>
      <c r="R122" s="153" t="s">
        <v>53</v>
      </c>
      <c r="S122" s="159" t="s">
        <v>281</v>
      </c>
      <c r="T122" s="156">
        <v>9</v>
      </c>
      <c r="U122" s="28"/>
      <c r="V122" s="28">
        <v>140</v>
      </c>
      <c r="W122" s="29">
        <v>6</v>
      </c>
      <c r="X122" s="30">
        <v>7</v>
      </c>
      <c r="Y122" s="146">
        <v>0.6875</v>
      </c>
      <c r="Z122" s="86" t="str">
        <f t="shared" si="8"/>
        <v>8+6</v>
      </c>
      <c r="AA122" s="87">
        <f>IF(AND(H122&gt;0,H122&lt;1),2*H122,MATCH(A122,{-40000,-0.4999999999,0.5,40000},1)-1)</f>
        <v>2</v>
      </c>
      <c r="AB122" s="82">
        <f>IF(AND(I122&gt;0,I122&lt;1),2*I122,MATCH(L122,{-40000,-0.4999999999,0.5,40000},1)-1)</f>
        <v>0</v>
      </c>
      <c r="AC122" s="86" t="str">
        <f t="shared" si="9"/>
        <v>8+6</v>
      </c>
      <c r="AD122" s="87">
        <f>IF(AND(U122&gt;0,U122&lt;1),2*U122,MATCH(N122,{-40000,-0.4999999999,0.5,40000},1)-1)</f>
        <v>0</v>
      </c>
      <c r="AE122" s="82">
        <f>IF(AND(V122&gt;0,V122&lt;1),2*V122,MATCH(Y122,{-40000,-0.4999999999,0.5,40000},1)-1)</f>
        <v>2</v>
      </c>
    </row>
    <row r="123" spans="1:31" ht="16.5" customHeight="1">
      <c r="A123" s="24">
        <v>-4.90625</v>
      </c>
      <c r="B123" s="25">
        <v>0</v>
      </c>
      <c r="C123" s="26">
        <v>3</v>
      </c>
      <c r="D123" s="162" t="s">
        <v>252</v>
      </c>
      <c r="E123" s="27" t="s">
        <v>52</v>
      </c>
      <c r="F123" s="161" t="s">
        <v>179</v>
      </c>
      <c r="G123" s="156">
        <v>9</v>
      </c>
      <c r="H123" s="28"/>
      <c r="I123" s="28">
        <v>300</v>
      </c>
      <c r="J123" s="29">
        <v>1</v>
      </c>
      <c r="K123" s="30">
        <v>10</v>
      </c>
      <c r="L123" s="24">
        <v>4.90625</v>
      </c>
      <c r="M123" s="9"/>
      <c r="N123" s="24">
        <v>0.3125</v>
      </c>
      <c r="O123" s="25">
        <v>7</v>
      </c>
      <c r="P123" s="26">
        <v>3</v>
      </c>
      <c r="Q123" s="162" t="s">
        <v>136</v>
      </c>
      <c r="R123" s="27" t="s">
        <v>53</v>
      </c>
      <c r="S123" s="161" t="s">
        <v>179</v>
      </c>
      <c r="T123" s="156">
        <v>8</v>
      </c>
      <c r="U123" s="28"/>
      <c r="V123" s="28">
        <v>110</v>
      </c>
      <c r="W123" s="29">
        <v>1</v>
      </c>
      <c r="X123" s="30">
        <v>3</v>
      </c>
      <c r="Y123" s="146">
        <v>-0.3125</v>
      </c>
      <c r="Z123" s="86" t="str">
        <f t="shared" si="8"/>
        <v>3+1</v>
      </c>
      <c r="AA123" s="87">
        <f>IF(AND(H123&gt;0,H123&lt;1),2*H123,MATCH(A123,{-40000,-0.4999999999,0.5,40000},1)-1)</f>
        <v>0</v>
      </c>
      <c r="AB123" s="82">
        <f>IF(AND(I123&gt;0,I123&lt;1),2*I123,MATCH(L123,{-40000,-0.4999999999,0.5,40000},1)-1)</f>
        <v>2</v>
      </c>
      <c r="AC123" s="86" t="str">
        <f t="shared" si="9"/>
        <v>3+1</v>
      </c>
      <c r="AD123" s="87">
        <f>IF(AND(U123&gt;0,U123&lt;1),2*U123,MATCH(N123,{-40000,-0.4999999999,0.5,40000},1)-1)</f>
        <v>1</v>
      </c>
      <c r="AE123" s="82">
        <f>IF(AND(V123&gt;0,V123&lt;1),2*V123,MATCH(Y123,{-40000,-0.4999999999,0.5,40000},1)-1)</f>
        <v>1</v>
      </c>
    </row>
    <row r="124" spans="1:31" ht="16.5" customHeight="1">
      <c r="A124" s="24">
        <v>0.125</v>
      </c>
      <c r="B124" s="25">
        <v>6</v>
      </c>
      <c r="C124" s="26">
        <v>12</v>
      </c>
      <c r="D124" s="162" t="s">
        <v>118</v>
      </c>
      <c r="E124" s="27" t="s">
        <v>46</v>
      </c>
      <c r="F124" s="159" t="s">
        <v>266</v>
      </c>
      <c r="G124" s="156">
        <v>7</v>
      </c>
      <c r="H124" s="28"/>
      <c r="I124" s="28">
        <v>100</v>
      </c>
      <c r="J124" s="29">
        <v>4</v>
      </c>
      <c r="K124" s="30">
        <v>4</v>
      </c>
      <c r="L124" s="24">
        <v>-0.125</v>
      </c>
      <c r="M124" s="9"/>
      <c r="N124" s="24">
        <v>-1.6875</v>
      </c>
      <c r="O124" s="25">
        <v>0</v>
      </c>
      <c r="P124" s="26">
        <v>12</v>
      </c>
      <c r="Q124" s="162" t="s">
        <v>161</v>
      </c>
      <c r="R124" s="27" t="s">
        <v>53</v>
      </c>
      <c r="S124" s="159" t="s">
        <v>281</v>
      </c>
      <c r="T124" s="156">
        <v>10</v>
      </c>
      <c r="U124" s="28"/>
      <c r="V124" s="28">
        <v>170</v>
      </c>
      <c r="W124" s="29">
        <v>4</v>
      </c>
      <c r="X124" s="30">
        <v>10</v>
      </c>
      <c r="Y124" s="146">
        <v>1.6875</v>
      </c>
      <c r="Z124" s="88" t="str">
        <f t="shared" si="8"/>
        <v>12+4</v>
      </c>
      <c r="AA124" s="89">
        <f>IF(AND(H124&gt;0,H124&lt;1),2*H124,MATCH(A124,{-40000,-0.4999999999,0.5,40000},1)-1)</f>
        <v>1</v>
      </c>
      <c r="AB124" s="83">
        <f>IF(AND(I124&gt;0,I124&lt;1),2*I124,MATCH(L124,{-40000,-0.4999999999,0.5,40000},1)-1)</f>
        <v>1</v>
      </c>
      <c r="AC124" s="88" t="str">
        <f t="shared" si="9"/>
        <v>12+4</v>
      </c>
      <c r="AD124" s="89">
        <f>IF(AND(U124&gt;0,U124&lt;1),2*U124,MATCH(N124,{-40000,-0.4999999999,0.5,40000},1)-1)</f>
        <v>0</v>
      </c>
      <c r="AE124" s="83">
        <f>IF(AND(V124&gt;0,V124&lt;1),2*V124,MATCH(Y124,{-40000,-0.4999999999,0.5,40000},1)-1)</f>
        <v>2</v>
      </c>
    </row>
    <row r="125" spans="1:25" s="55" customFormat="1" ht="30" customHeight="1">
      <c r="A125" s="10"/>
      <c r="B125" s="10"/>
      <c r="C125" s="31"/>
      <c r="D125" s="10"/>
      <c r="E125" s="10"/>
      <c r="F125" s="10"/>
      <c r="G125" s="10"/>
      <c r="H125" s="10"/>
      <c r="I125" s="10"/>
      <c r="J125" s="31"/>
      <c r="K125" s="10"/>
      <c r="L125" s="10"/>
      <c r="M125" s="15"/>
      <c r="N125" s="10"/>
      <c r="O125" s="10"/>
      <c r="P125" s="31"/>
      <c r="Q125" s="10"/>
      <c r="R125" s="10"/>
      <c r="S125" s="10"/>
      <c r="T125" s="10"/>
      <c r="U125" s="10"/>
      <c r="V125" s="10"/>
      <c r="W125" s="31"/>
      <c r="X125" s="10"/>
      <c r="Y125" s="10"/>
    </row>
    <row r="126" spans="1:25" s="55" customFormat="1" ht="15">
      <c r="A126" s="2"/>
      <c r="B126" s="3" t="s">
        <v>2</v>
      </c>
      <c r="C126" s="4"/>
      <c r="D126" s="3"/>
      <c r="E126" s="5" t="s">
        <v>32</v>
      </c>
      <c r="F126" s="1"/>
      <c r="G126" s="1"/>
      <c r="H126" s="6" t="s">
        <v>4</v>
      </c>
      <c r="I126" s="6"/>
      <c r="J126" s="7" t="s">
        <v>22</v>
      </c>
      <c r="K126" s="7"/>
      <c r="L126" s="8"/>
      <c r="M126" s="9">
        <v>150</v>
      </c>
      <c r="N126" s="2"/>
      <c r="O126" s="3" t="s">
        <v>2</v>
      </c>
      <c r="P126" s="4"/>
      <c r="Q126" s="3"/>
      <c r="R126" s="5" t="s">
        <v>33</v>
      </c>
      <c r="S126" s="1"/>
      <c r="T126" s="1"/>
      <c r="U126" s="6" t="s">
        <v>4</v>
      </c>
      <c r="V126" s="6"/>
      <c r="W126" s="7" t="s">
        <v>1</v>
      </c>
      <c r="X126" s="7"/>
      <c r="Y126" s="8"/>
    </row>
    <row r="127" spans="1:25" s="55" customFormat="1" ht="12.75">
      <c r="A127" s="11"/>
      <c r="B127" s="11"/>
      <c r="C127" s="12"/>
      <c r="D127" s="13"/>
      <c r="E127" s="13"/>
      <c r="F127" s="13"/>
      <c r="G127" s="13"/>
      <c r="H127" s="14" t="s">
        <v>7</v>
      </c>
      <c r="I127" s="14"/>
      <c r="J127" s="7" t="s">
        <v>8</v>
      </c>
      <c r="K127" s="7"/>
      <c r="L127" s="8"/>
      <c r="M127" s="9">
        <v>150</v>
      </c>
      <c r="N127" s="11"/>
      <c r="O127" s="11"/>
      <c r="P127" s="12"/>
      <c r="Q127" s="13"/>
      <c r="R127" s="13"/>
      <c r="S127" s="13"/>
      <c r="T127" s="13"/>
      <c r="U127" s="14" t="s">
        <v>7</v>
      </c>
      <c r="V127" s="14"/>
      <c r="W127" s="7" t="s">
        <v>9</v>
      </c>
      <c r="X127" s="7"/>
      <c r="Y127" s="8"/>
    </row>
    <row r="128" spans="1:25" s="55" customFormat="1" ht="4.5" customHeight="1">
      <c r="A128" s="104"/>
      <c r="B128" s="105"/>
      <c r="C128" s="106"/>
      <c r="D128" s="107"/>
      <c r="E128" s="108"/>
      <c r="F128" s="109"/>
      <c r="G128" s="109"/>
      <c r="H128" s="110"/>
      <c r="I128" s="110"/>
      <c r="J128" s="106"/>
      <c r="K128" s="105"/>
      <c r="L128" s="111"/>
      <c r="M128" s="112"/>
      <c r="N128" s="104"/>
      <c r="O128" s="105"/>
      <c r="P128" s="106"/>
      <c r="Q128" s="107"/>
      <c r="R128" s="108"/>
      <c r="S128" s="109"/>
      <c r="T128" s="109"/>
      <c r="U128" s="110"/>
      <c r="V128" s="110"/>
      <c r="W128" s="106"/>
      <c r="X128" s="105"/>
      <c r="Y128" s="111"/>
    </row>
    <row r="129" spans="1:25" s="55" customFormat="1" ht="12.75" customHeight="1">
      <c r="A129" s="113"/>
      <c r="B129" s="114"/>
      <c r="C129" s="115"/>
      <c r="D129" s="116"/>
      <c r="E129" s="117" t="s">
        <v>48</v>
      </c>
      <c r="F129" s="118" t="s">
        <v>174</v>
      </c>
      <c r="G129" s="118"/>
      <c r="H129" s="59"/>
      <c r="I129" s="119"/>
      <c r="J129" s="68"/>
      <c r="K129" s="69"/>
      <c r="L129" s="70"/>
      <c r="M129" s="120"/>
      <c r="N129" s="113"/>
      <c r="O129" s="114"/>
      <c r="P129" s="115"/>
      <c r="Q129" s="116"/>
      <c r="R129" s="117" t="s">
        <v>48</v>
      </c>
      <c r="S129" s="118" t="s">
        <v>121</v>
      </c>
      <c r="T129" s="118"/>
      <c r="U129" s="59"/>
      <c r="V129" s="119"/>
      <c r="W129" s="68"/>
      <c r="X129" s="69"/>
      <c r="Y129" s="70"/>
    </row>
    <row r="130" spans="1:25" s="55" customFormat="1" ht="12.75" customHeight="1">
      <c r="A130" s="113"/>
      <c r="B130" s="114"/>
      <c r="C130" s="115"/>
      <c r="D130" s="116"/>
      <c r="E130" s="121" t="s">
        <v>49</v>
      </c>
      <c r="F130" s="176" t="s">
        <v>282</v>
      </c>
      <c r="G130" s="118"/>
      <c r="H130" s="122"/>
      <c r="I130" s="119"/>
      <c r="J130" s="71"/>
      <c r="K130" s="72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16.1</v>
      </c>
      <c r="L130" s="73"/>
      <c r="M130" s="120"/>
      <c r="N130" s="113"/>
      <c r="O130" s="114"/>
      <c r="P130" s="115"/>
      <c r="Q130" s="116"/>
      <c r="R130" s="121" t="s">
        <v>49</v>
      </c>
      <c r="S130" s="118" t="s">
        <v>298</v>
      </c>
      <c r="T130" s="118"/>
      <c r="U130" s="122"/>
      <c r="V130" s="119"/>
      <c r="W130" s="71"/>
      <c r="X130" s="72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8.1</v>
      </c>
      <c r="Y130" s="73"/>
    </row>
    <row r="131" spans="1:25" s="55" customFormat="1" ht="12.75" customHeight="1">
      <c r="A131" s="113"/>
      <c r="B131" s="114"/>
      <c r="C131" s="115"/>
      <c r="D131" s="116"/>
      <c r="E131" s="121" t="s">
        <v>50</v>
      </c>
      <c r="F131" s="118" t="s">
        <v>283</v>
      </c>
      <c r="G131" s="118"/>
      <c r="H131" s="59"/>
      <c r="I131" s="119"/>
      <c r="J131" s="74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4.1</v>
      </c>
      <c r="K131" s="72" t="str">
        <f>IF(K130="","","+")</f>
        <v>+</v>
      </c>
      <c r="L131" s="75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9.1</v>
      </c>
      <c r="M131" s="120"/>
      <c r="N131" s="113"/>
      <c r="O131" s="114"/>
      <c r="P131" s="115"/>
      <c r="Q131" s="116"/>
      <c r="R131" s="121" t="s">
        <v>50</v>
      </c>
      <c r="S131" s="118" t="s">
        <v>219</v>
      </c>
      <c r="T131" s="118"/>
      <c r="U131" s="59"/>
      <c r="V131" s="119"/>
      <c r="W131" s="74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9.1</v>
      </c>
      <c r="X131" s="72" t="str">
        <f>IF(X130="","","+")</f>
        <v>+</v>
      </c>
      <c r="Y131" s="75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13.1</v>
      </c>
    </row>
    <row r="132" spans="1:25" s="55" customFormat="1" ht="12.75" customHeight="1">
      <c r="A132" s="113"/>
      <c r="B132" s="114"/>
      <c r="C132" s="115"/>
      <c r="D132" s="116"/>
      <c r="E132" s="117" t="s">
        <v>51</v>
      </c>
      <c r="F132" s="118" t="s">
        <v>284</v>
      </c>
      <c r="G132" s="118"/>
      <c r="H132" s="59"/>
      <c r="I132" s="119"/>
      <c r="J132" s="71"/>
      <c r="K132" s="72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11.1</v>
      </c>
      <c r="L132" s="73"/>
      <c r="M132" s="120"/>
      <c r="N132" s="113"/>
      <c r="O132" s="114"/>
      <c r="P132" s="115"/>
      <c r="Q132" s="116"/>
      <c r="R132" s="117" t="s">
        <v>51</v>
      </c>
      <c r="S132" s="118" t="s">
        <v>299</v>
      </c>
      <c r="T132" s="118"/>
      <c r="U132" s="59"/>
      <c r="V132" s="119"/>
      <c r="W132" s="71"/>
      <c r="X132" s="72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10.1</v>
      </c>
      <c r="Y132" s="73"/>
    </row>
    <row r="133" spans="1:25" s="55" customFormat="1" ht="12.75" customHeight="1">
      <c r="A133" s="123" t="s">
        <v>48</v>
      </c>
      <c r="B133" s="124" t="s">
        <v>292</v>
      </c>
      <c r="C133" s="115"/>
      <c r="D133" s="116"/>
      <c r="E133" s="125"/>
      <c r="F133" s="59"/>
      <c r="G133" s="117" t="s">
        <v>48</v>
      </c>
      <c r="H133" s="126" t="s">
        <v>285</v>
      </c>
      <c r="J133" s="59"/>
      <c r="K133" s="122"/>
      <c r="L133" s="60"/>
      <c r="M133" s="120"/>
      <c r="N133" s="123" t="s">
        <v>48</v>
      </c>
      <c r="O133" s="124" t="s">
        <v>306</v>
      </c>
      <c r="P133" s="115"/>
      <c r="Q133" s="116"/>
      <c r="R133" s="125"/>
      <c r="S133" s="59"/>
      <c r="T133" s="117" t="s">
        <v>48</v>
      </c>
      <c r="U133" s="126" t="s">
        <v>300</v>
      </c>
      <c r="W133" s="59"/>
      <c r="X133" s="122"/>
      <c r="Y133" s="60"/>
    </row>
    <row r="134" spans="1:25" s="55" customFormat="1" ht="12.75" customHeight="1">
      <c r="A134" s="127" t="s">
        <v>49</v>
      </c>
      <c r="B134" s="124" t="s">
        <v>293</v>
      </c>
      <c r="C134" s="128"/>
      <c r="D134" s="116"/>
      <c r="E134" s="125"/>
      <c r="F134" s="129"/>
      <c r="G134" s="121" t="s">
        <v>49</v>
      </c>
      <c r="H134" s="126" t="s">
        <v>286</v>
      </c>
      <c r="J134" s="59"/>
      <c r="K134" s="122"/>
      <c r="L134" s="60"/>
      <c r="M134" s="120"/>
      <c r="N134" s="127" t="s">
        <v>49</v>
      </c>
      <c r="O134" s="124" t="s">
        <v>307</v>
      </c>
      <c r="P134" s="128"/>
      <c r="Q134" s="116"/>
      <c r="R134" s="125"/>
      <c r="S134" s="129"/>
      <c r="T134" s="121" t="s">
        <v>49</v>
      </c>
      <c r="U134" s="126" t="s">
        <v>301</v>
      </c>
      <c r="W134" s="59"/>
      <c r="X134" s="122"/>
      <c r="Y134" s="60"/>
    </row>
    <row r="135" spans="1:25" s="55" customFormat="1" ht="12.75" customHeight="1">
      <c r="A135" s="127" t="s">
        <v>50</v>
      </c>
      <c r="B135" s="124" t="s">
        <v>111</v>
      </c>
      <c r="C135" s="115"/>
      <c r="D135" s="116"/>
      <c r="E135" s="125"/>
      <c r="F135" s="129"/>
      <c r="G135" s="121" t="s">
        <v>50</v>
      </c>
      <c r="H135" s="126" t="s">
        <v>287</v>
      </c>
      <c r="J135" s="59"/>
      <c r="K135" s="59"/>
      <c r="L135" s="60"/>
      <c r="M135" s="120"/>
      <c r="N135" s="127" t="s">
        <v>50</v>
      </c>
      <c r="O135" s="177" t="s">
        <v>308</v>
      </c>
      <c r="P135" s="115"/>
      <c r="Q135" s="116"/>
      <c r="R135" s="125"/>
      <c r="S135" s="129"/>
      <c r="T135" s="121" t="s">
        <v>50</v>
      </c>
      <c r="U135" s="126" t="s">
        <v>126</v>
      </c>
      <c r="W135" s="59"/>
      <c r="X135" s="59"/>
      <c r="Y135" s="60"/>
    </row>
    <row r="136" spans="1:25" s="55" customFormat="1" ht="12.75" customHeight="1">
      <c r="A136" s="123" t="s">
        <v>51</v>
      </c>
      <c r="B136" s="124" t="s">
        <v>166</v>
      </c>
      <c r="C136" s="128"/>
      <c r="D136" s="116"/>
      <c r="E136" s="125"/>
      <c r="F136" s="59"/>
      <c r="G136" s="117" t="s">
        <v>51</v>
      </c>
      <c r="H136" s="178" t="s">
        <v>288</v>
      </c>
      <c r="J136" s="59"/>
      <c r="K136" s="61" t="s">
        <v>55</v>
      </c>
      <c r="L136" s="60"/>
      <c r="M136" s="120"/>
      <c r="N136" s="123" t="s">
        <v>51</v>
      </c>
      <c r="O136" s="124" t="s">
        <v>126</v>
      </c>
      <c r="P136" s="128"/>
      <c r="Q136" s="116"/>
      <c r="R136" s="125"/>
      <c r="S136" s="59"/>
      <c r="T136" s="117" t="s">
        <v>51</v>
      </c>
      <c r="U136" s="126" t="s">
        <v>302</v>
      </c>
      <c r="W136" s="59"/>
      <c r="X136" s="61" t="s">
        <v>55</v>
      </c>
      <c r="Y136" s="60"/>
    </row>
    <row r="137" spans="1:25" s="55" customFormat="1" ht="12.75" customHeight="1">
      <c r="A137" s="130"/>
      <c r="B137" s="128"/>
      <c r="C137" s="128"/>
      <c r="D137" s="116"/>
      <c r="E137" s="117" t="s">
        <v>48</v>
      </c>
      <c r="F137" s="118" t="s">
        <v>289</v>
      </c>
      <c r="G137" s="118"/>
      <c r="H137" s="59"/>
      <c r="I137" s="131"/>
      <c r="J137" s="62" t="s">
        <v>52</v>
      </c>
      <c r="K137" s="154" t="s">
        <v>461</v>
      </c>
      <c r="L137" s="60"/>
      <c r="M137" s="120"/>
      <c r="N137" s="130"/>
      <c r="O137" s="128"/>
      <c r="P137" s="128"/>
      <c r="Q137" s="116"/>
      <c r="R137" s="117" t="s">
        <v>48</v>
      </c>
      <c r="S137" s="118" t="s">
        <v>303</v>
      </c>
      <c r="T137" s="118"/>
      <c r="U137" s="59"/>
      <c r="V137" s="131"/>
      <c r="W137" s="62" t="s">
        <v>52</v>
      </c>
      <c r="X137" s="154" t="s">
        <v>464</v>
      </c>
      <c r="Y137" s="60"/>
    </row>
    <row r="138" spans="1:25" s="55" customFormat="1" ht="12.75" customHeight="1">
      <c r="A138" s="113"/>
      <c r="B138" s="63" t="s">
        <v>56</v>
      </c>
      <c r="C138" s="115"/>
      <c r="D138" s="116"/>
      <c r="E138" s="121" t="s">
        <v>49</v>
      </c>
      <c r="F138" s="118" t="s">
        <v>290</v>
      </c>
      <c r="G138" s="118"/>
      <c r="H138" s="59"/>
      <c r="I138" s="119"/>
      <c r="J138" s="62" t="s">
        <v>46</v>
      </c>
      <c r="K138" s="155" t="s">
        <v>461</v>
      </c>
      <c r="L138" s="60"/>
      <c r="M138" s="120"/>
      <c r="N138" s="113"/>
      <c r="O138" s="63" t="s">
        <v>56</v>
      </c>
      <c r="P138" s="115"/>
      <c r="Q138" s="116"/>
      <c r="R138" s="121" t="s">
        <v>49</v>
      </c>
      <c r="S138" s="176" t="s">
        <v>304</v>
      </c>
      <c r="T138" s="118"/>
      <c r="U138" s="59"/>
      <c r="V138" s="119"/>
      <c r="W138" s="62" t="s">
        <v>46</v>
      </c>
      <c r="X138" s="155" t="s">
        <v>464</v>
      </c>
      <c r="Y138" s="60"/>
    </row>
    <row r="139" spans="1:25" s="55" customFormat="1" ht="12.75" customHeight="1">
      <c r="A139" s="113"/>
      <c r="B139" s="63" t="s">
        <v>463</v>
      </c>
      <c r="C139" s="115"/>
      <c r="D139" s="116"/>
      <c r="E139" s="121" t="s">
        <v>50</v>
      </c>
      <c r="F139" s="118" t="s">
        <v>291</v>
      </c>
      <c r="G139" s="118"/>
      <c r="H139" s="122"/>
      <c r="I139" s="119"/>
      <c r="J139" s="62" t="s">
        <v>54</v>
      </c>
      <c r="K139" s="155" t="s">
        <v>462</v>
      </c>
      <c r="L139" s="60"/>
      <c r="M139" s="120"/>
      <c r="N139" s="113"/>
      <c r="O139" s="63" t="s">
        <v>466</v>
      </c>
      <c r="P139" s="115"/>
      <c r="Q139" s="116"/>
      <c r="R139" s="121" t="s">
        <v>50</v>
      </c>
      <c r="S139" s="118" t="s">
        <v>305</v>
      </c>
      <c r="T139" s="118"/>
      <c r="U139" s="122"/>
      <c r="V139" s="119"/>
      <c r="W139" s="62" t="s">
        <v>54</v>
      </c>
      <c r="X139" s="155" t="s">
        <v>465</v>
      </c>
      <c r="Y139" s="60"/>
    </row>
    <row r="140" spans="1:25" s="55" customFormat="1" ht="12.75" customHeight="1">
      <c r="A140" s="132"/>
      <c r="B140" s="64"/>
      <c r="C140" s="64"/>
      <c r="D140" s="116"/>
      <c r="E140" s="117" t="s">
        <v>51</v>
      </c>
      <c r="F140" s="124" t="s">
        <v>177</v>
      </c>
      <c r="G140" s="124"/>
      <c r="H140" s="64"/>
      <c r="I140" s="64"/>
      <c r="J140" s="65" t="s">
        <v>53</v>
      </c>
      <c r="K140" s="155" t="s">
        <v>462</v>
      </c>
      <c r="L140" s="66"/>
      <c r="M140" s="133"/>
      <c r="N140" s="132"/>
      <c r="O140" s="64"/>
      <c r="P140" s="64"/>
      <c r="Q140" s="116"/>
      <c r="R140" s="117" t="s">
        <v>51</v>
      </c>
      <c r="S140" s="124" t="s">
        <v>177</v>
      </c>
      <c r="T140" s="124"/>
      <c r="U140" s="64"/>
      <c r="V140" s="64"/>
      <c r="W140" s="65" t="s">
        <v>53</v>
      </c>
      <c r="X140" s="155" t="s">
        <v>465</v>
      </c>
      <c r="Y140" s="66"/>
    </row>
    <row r="141" spans="1:25" ht="4.5" customHeight="1">
      <c r="A141" s="134"/>
      <c r="B141" s="135"/>
      <c r="C141" s="136"/>
      <c r="D141" s="137"/>
      <c r="E141" s="138"/>
      <c r="F141" s="139"/>
      <c r="G141" s="139"/>
      <c r="H141" s="140"/>
      <c r="I141" s="140"/>
      <c r="J141" s="136"/>
      <c r="K141" s="135"/>
      <c r="L141" s="141"/>
      <c r="M141" s="142"/>
      <c r="N141" s="134"/>
      <c r="O141" s="135"/>
      <c r="P141" s="136"/>
      <c r="Q141" s="137"/>
      <c r="R141" s="138"/>
      <c r="S141" s="139"/>
      <c r="T141" s="139"/>
      <c r="U141" s="140"/>
      <c r="V141" s="140"/>
      <c r="W141" s="136"/>
      <c r="X141" s="135"/>
      <c r="Y141" s="141"/>
    </row>
    <row r="142" spans="1:31" ht="12.75" customHeight="1">
      <c r="A142" s="16"/>
      <c r="B142" s="16" t="s">
        <v>10</v>
      </c>
      <c r="C142" s="17"/>
      <c r="D142" s="18" t="s">
        <v>11</v>
      </c>
      <c r="E142" s="18" t="s">
        <v>12</v>
      </c>
      <c r="F142" s="157" t="s">
        <v>70</v>
      </c>
      <c r="G142" s="18" t="s">
        <v>13</v>
      </c>
      <c r="H142" s="19" t="s">
        <v>14</v>
      </c>
      <c r="I142" s="20"/>
      <c r="J142" s="17" t="s">
        <v>15</v>
      </c>
      <c r="K142" s="18" t="s">
        <v>10</v>
      </c>
      <c r="L142" s="16" t="s">
        <v>16</v>
      </c>
      <c r="M142" s="9">
        <v>150</v>
      </c>
      <c r="N142" s="16"/>
      <c r="O142" s="16" t="s">
        <v>10</v>
      </c>
      <c r="P142" s="17"/>
      <c r="Q142" s="18" t="s">
        <v>11</v>
      </c>
      <c r="R142" s="18" t="s">
        <v>12</v>
      </c>
      <c r="S142" s="157" t="s">
        <v>70</v>
      </c>
      <c r="T142" s="18" t="s">
        <v>13</v>
      </c>
      <c r="U142" s="19" t="s">
        <v>14</v>
      </c>
      <c r="V142" s="20"/>
      <c r="W142" s="17" t="s">
        <v>15</v>
      </c>
      <c r="X142" s="18" t="s">
        <v>10</v>
      </c>
      <c r="Y142" s="143" t="s">
        <v>16</v>
      </c>
      <c r="Z142" s="169" t="s">
        <v>60</v>
      </c>
      <c r="AA142" s="170"/>
      <c r="AB142" s="171"/>
      <c r="AC142" s="172" t="s">
        <v>61</v>
      </c>
      <c r="AD142" s="173"/>
      <c r="AE142" s="174"/>
    </row>
    <row r="143" spans="1:31" ht="12.75">
      <c r="A143" s="21" t="s">
        <v>16</v>
      </c>
      <c r="B143" s="92" t="s">
        <v>17</v>
      </c>
      <c r="C143" s="93" t="s">
        <v>18</v>
      </c>
      <c r="D143" s="94" t="s">
        <v>19</v>
      </c>
      <c r="E143" s="94" t="s">
        <v>20</v>
      </c>
      <c r="F143" s="94"/>
      <c r="G143" s="94"/>
      <c r="H143" s="23" t="s">
        <v>18</v>
      </c>
      <c r="I143" s="23" t="s">
        <v>15</v>
      </c>
      <c r="J143" s="22"/>
      <c r="K143" s="21" t="s">
        <v>17</v>
      </c>
      <c r="L143" s="21"/>
      <c r="M143" s="9">
        <v>150</v>
      </c>
      <c r="N143" s="21" t="s">
        <v>16</v>
      </c>
      <c r="O143" s="21" t="s">
        <v>17</v>
      </c>
      <c r="P143" s="22" t="s">
        <v>18</v>
      </c>
      <c r="Q143" s="144" t="s">
        <v>19</v>
      </c>
      <c r="R143" s="144" t="s">
        <v>20</v>
      </c>
      <c r="S143" s="144"/>
      <c r="T143" s="144"/>
      <c r="U143" s="23" t="s">
        <v>18</v>
      </c>
      <c r="V143" s="23" t="s">
        <v>15</v>
      </c>
      <c r="W143" s="22"/>
      <c r="X143" s="21" t="s">
        <v>17</v>
      </c>
      <c r="Y143" s="145"/>
      <c r="Z143" s="90" t="s">
        <v>59</v>
      </c>
      <c r="AA143" s="175" t="s">
        <v>64</v>
      </c>
      <c r="AB143" s="171"/>
      <c r="AC143" s="90" t="s">
        <v>59</v>
      </c>
      <c r="AD143" s="173" t="s">
        <v>64</v>
      </c>
      <c r="AE143" s="174"/>
    </row>
    <row r="144" spans="1:31" ht="16.5" customHeight="1">
      <c r="A144" s="24">
        <v>-9.875</v>
      </c>
      <c r="B144" s="25">
        <v>0</v>
      </c>
      <c r="C144" s="26">
        <v>12</v>
      </c>
      <c r="D144" s="160" t="s">
        <v>295</v>
      </c>
      <c r="E144" s="27" t="s">
        <v>46</v>
      </c>
      <c r="F144" s="159" t="s">
        <v>294</v>
      </c>
      <c r="G144" s="156">
        <v>10</v>
      </c>
      <c r="H144" s="28"/>
      <c r="I144" s="28">
        <v>100</v>
      </c>
      <c r="J144" s="29">
        <v>11</v>
      </c>
      <c r="K144" s="30">
        <v>10</v>
      </c>
      <c r="L144" s="24">
        <v>9.875</v>
      </c>
      <c r="M144" s="9"/>
      <c r="N144" s="24">
        <v>0.9375</v>
      </c>
      <c r="O144" s="25">
        <v>8</v>
      </c>
      <c r="P144" s="26">
        <v>12</v>
      </c>
      <c r="Q144" s="160" t="s">
        <v>118</v>
      </c>
      <c r="R144" s="27" t="s">
        <v>54</v>
      </c>
      <c r="S144" s="161" t="s">
        <v>309</v>
      </c>
      <c r="T144" s="156">
        <v>7</v>
      </c>
      <c r="U144" s="28">
        <v>100</v>
      </c>
      <c r="V144" s="28"/>
      <c r="W144" s="29">
        <v>11</v>
      </c>
      <c r="X144" s="30">
        <v>2</v>
      </c>
      <c r="Y144" s="146">
        <v>-0.9375</v>
      </c>
      <c r="Z144" s="84" t="str">
        <f aca="true" t="shared" si="10" ref="Z144:Z149">C144&amp;"+"&amp;J144</f>
        <v>12+11</v>
      </c>
      <c r="AA144" s="85">
        <f>IF(AND(H144&gt;0,H144&lt;1),2*H144,MATCH(A144,{-40000,-0.4999999999,0.5,40000},1)-1)</f>
        <v>0</v>
      </c>
      <c r="AB144" s="81">
        <f>IF(AND(I144&gt;0,I144&lt;1),2*I144,MATCH(L144,{-40000,-0.4999999999,0.5,40000},1)-1)</f>
        <v>2</v>
      </c>
      <c r="AC144" s="84" t="str">
        <f aca="true" t="shared" si="11" ref="AC144:AC149">P144&amp;"+"&amp;W144</f>
        <v>12+11</v>
      </c>
      <c r="AD144" s="85">
        <f>IF(AND(U144&gt;0,U144&lt;1),2*U144,MATCH(N144,{-40000,-0.4999999999,0.5,40000},1)-1)</f>
        <v>2</v>
      </c>
      <c r="AE144" s="81">
        <f>IF(AND(V144&gt;0,V144&lt;1),2*V144,MATCH(Y144,{-40000,-0.4999999999,0.5,40000},1)-1)</f>
        <v>0</v>
      </c>
    </row>
    <row r="145" spans="1:31" ht="16.5" customHeight="1">
      <c r="A145" s="24">
        <v>1.4375</v>
      </c>
      <c r="B145" s="25">
        <v>7</v>
      </c>
      <c r="C145" s="26">
        <v>9</v>
      </c>
      <c r="D145" s="160" t="s">
        <v>118</v>
      </c>
      <c r="E145" s="27" t="s">
        <v>52</v>
      </c>
      <c r="F145" s="161" t="s">
        <v>180</v>
      </c>
      <c r="G145" s="156">
        <v>9</v>
      </c>
      <c r="H145" s="28">
        <v>400</v>
      </c>
      <c r="I145" s="28"/>
      <c r="J145" s="29">
        <v>6</v>
      </c>
      <c r="K145" s="30">
        <v>3</v>
      </c>
      <c r="L145" s="24">
        <v>-1.4375</v>
      </c>
      <c r="M145" s="9"/>
      <c r="N145" s="24">
        <v>-4.21875</v>
      </c>
      <c r="O145" s="25">
        <v>0</v>
      </c>
      <c r="P145" s="26">
        <v>9</v>
      </c>
      <c r="Q145" s="160" t="s">
        <v>116</v>
      </c>
      <c r="R145" s="27" t="s">
        <v>54</v>
      </c>
      <c r="S145" s="159" t="s">
        <v>310</v>
      </c>
      <c r="T145" s="156">
        <v>8</v>
      </c>
      <c r="U145" s="28"/>
      <c r="V145" s="28">
        <v>110</v>
      </c>
      <c r="W145" s="29">
        <v>6</v>
      </c>
      <c r="X145" s="30">
        <v>10</v>
      </c>
      <c r="Y145" s="146">
        <v>4.21875</v>
      </c>
      <c r="Z145" s="86" t="str">
        <f t="shared" si="10"/>
        <v>9+6</v>
      </c>
      <c r="AA145" s="87">
        <f>IF(AND(H145&gt;0,H145&lt;1),2*H145,MATCH(A145,{-40000,-0.4999999999,0.5,40000},1)-1)</f>
        <v>2</v>
      </c>
      <c r="AB145" s="82">
        <f>IF(AND(I145&gt;0,I145&lt;1),2*I145,MATCH(L145,{-40000,-0.4999999999,0.5,40000},1)-1)</f>
        <v>0</v>
      </c>
      <c r="AC145" s="86" t="str">
        <f t="shared" si="11"/>
        <v>9+6</v>
      </c>
      <c r="AD145" s="87">
        <f>IF(AND(U145&gt;0,U145&lt;1),2*U145,MATCH(N145,{-40000,-0.4999999999,0.5,40000},1)-1)</f>
        <v>0</v>
      </c>
      <c r="AE145" s="82">
        <f>IF(AND(V145&gt;0,V145&lt;1),2*V145,MATCH(Y145,{-40000,-0.4999999999,0.5,40000},1)-1)</f>
        <v>2</v>
      </c>
    </row>
    <row r="146" spans="1:31" ht="16.5" customHeight="1">
      <c r="A146" s="24">
        <v>1.4375</v>
      </c>
      <c r="B146" s="25">
        <v>7</v>
      </c>
      <c r="C146" s="147">
        <v>3</v>
      </c>
      <c r="D146" s="162" t="s">
        <v>118</v>
      </c>
      <c r="E146" s="27" t="s">
        <v>46</v>
      </c>
      <c r="F146" s="161" t="s">
        <v>279</v>
      </c>
      <c r="G146" s="156">
        <v>9</v>
      </c>
      <c r="H146" s="28">
        <v>400</v>
      </c>
      <c r="I146" s="28"/>
      <c r="J146" s="148">
        <v>5</v>
      </c>
      <c r="K146" s="149">
        <v>3</v>
      </c>
      <c r="L146" s="150">
        <v>-1.4375</v>
      </c>
      <c r="M146" s="151"/>
      <c r="N146" s="150">
        <v>0.9375</v>
      </c>
      <c r="O146" s="152">
        <v>8</v>
      </c>
      <c r="P146" s="147">
        <v>3</v>
      </c>
      <c r="Q146" s="162" t="s">
        <v>234</v>
      </c>
      <c r="R146" s="27" t="s">
        <v>54</v>
      </c>
      <c r="S146" s="159" t="s">
        <v>311</v>
      </c>
      <c r="T146" s="156">
        <v>6</v>
      </c>
      <c r="U146" s="28">
        <v>100</v>
      </c>
      <c r="V146" s="28"/>
      <c r="W146" s="148">
        <v>5</v>
      </c>
      <c r="X146" s="30">
        <v>2</v>
      </c>
      <c r="Y146" s="146">
        <v>-0.9375</v>
      </c>
      <c r="Z146" s="86" t="str">
        <f t="shared" si="10"/>
        <v>3+5</v>
      </c>
      <c r="AA146" s="87">
        <f>IF(AND(H146&gt;0,H146&lt;1),2*H146,MATCH(A146,{-40000,-0.4999999999,0.5,40000},1)-1)</f>
        <v>2</v>
      </c>
      <c r="AB146" s="82">
        <f>IF(AND(I146&gt;0,I146&lt;1),2*I146,MATCH(L146,{-40000,-0.4999999999,0.5,40000},1)-1)</f>
        <v>0</v>
      </c>
      <c r="AC146" s="86" t="str">
        <f t="shared" si="11"/>
        <v>3+5</v>
      </c>
      <c r="AD146" s="87">
        <f>IF(AND(U146&gt;0,U146&lt;1),2*U146,MATCH(N146,{-40000,-0.4999999999,0.5,40000},1)-1)</f>
        <v>2</v>
      </c>
      <c r="AE146" s="82">
        <f>IF(AND(V146&gt;0,V146&lt;1),2*V146,MATCH(Y146,{-40000,-0.4999999999,0.5,40000},1)-1)</f>
        <v>0</v>
      </c>
    </row>
    <row r="147" spans="1:31" ht="16.5" customHeight="1">
      <c r="A147" s="24">
        <v>1.4375</v>
      </c>
      <c r="B147" s="25">
        <v>7</v>
      </c>
      <c r="C147" s="26">
        <v>1</v>
      </c>
      <c r="D147" s="162" t="s">
        <v>118</v>
      </c>
      <c r="E147" s="153" t="s">
        <v>52</v>
      </c>
      <c r="F147" s="159" t="s">
        <v>296</v>
      </c>
      <c r="G147" s="156">
        <v>9</v>
      </c>
      <c r="H147" s="28">
        <v>400</v>
      </c>
      <c r="I147" s="28"/>
      <c r="J147" s="29">
        <v>4</v>
      </c>
      <c r="K147" s="30">
        <v>3</v>
      </c>
      <c r="L147" s="24">
        <v>-1.4375</v>
      </c>
      <c r="M147" s="9"/>
      <c r="N147" s="24">
        <v>0.9375</v>
      </c>
      <c r="O147" s="25">
        <v>8</v>
      </c>
      <c r="P147" s="26">
        <v>1</v>
      </c>
      <c r="Q147" s="162" t="s">
        <v>138</v>
      </c>
      <c r="R147" s="153" t="s">
        <v>54</v>
      </c>
      <c r="S147" s="161" t="s">
        <v>312</v>
      </c>
      <c r="T147" s="156">
        <v>8</v>
      </c>
      <c r="U147" s="28">
        <v>100</v>
      </c>
      <c r="V147" s="28"/>
      <c r="W147" s="29">
        <v>4</v>
      </c>
      <c r="X147" s="30">
        <v>2</v>
      </c>
      <c r="Y147" s="146">
        <v>-0.9375</v>
      </c>
      <c r="Z147" s="86" t="str">
        <f t="shared" si="10"/>
        <v>1+4</v>
      </c>
      <c r="AA147" s="87">
        <f>IF(AND(H147&gt;0,H147&lt;1),2*H147,MATCH(A147,{-40000,-0.4999999999,0.5,40000},1)-1)</f>
        <v>2</v>
      </c>
      <c r="AB147" s="82">
        <f>IF(AND(I147&gt;0,I147&lt;1),2*I147,MATCH(L147,{-40000,-0.4999999999,0.5,40000},1)-1)</f>
        <v>0</v>
      </c>
      <c r="AC147" s="86" t="str">
        <f t="shared" si="11"/>
        <v>1+4</v>
      </c>
      <c r="AD147" s="87">
        <f>IF(AND(U147&gt;0,U147&lt;1),2*U147,MATCH(N147,{-40000,-0.4999999999,0.5,40000},1)-1)</f>
        <v>2</v>
      </c>
      <c r="AE147" s="82">
        <f>IF(AND(V147&gt;0,V147&lt;1),2*V147,MATCH(Y147,{-40000,-0.4999999999,0.5,40000},1)-1)</f>
        <v>0</v>
      </c>
    </row>
    <row r="148" spans="1:31" ht="16.5" customHeight="1">
      <c r="A148" s="24">
        <v>1.4375</v>
      </c>
      <c r="B148" s="25">
        <v>7</v>
      </c>
      <c r="C148" s="26">
        <v>7</v>
      </c>
      <c r="D148" s="162" t="s">
        <v>118</v>
      </c>
      <c r="E148" s="27" t="s">
        <v>46</v>
      </c>
      <c r="F148" s="161" t="s">
        <v>279</v>
      </c>
      <c r="G148" s="156">
        <v>9</v>
      </c>
      <c r="H148" s="28">
        <v>400</v>
      </c>
      <c r="I148" s="28"/>
      <c r="J148" s="29">
        <v>2</v>
      </c>
      <c r="K148" s="30">
        <v>3</v>
      </c>
      <c r="L148" s="24">
        <v>-1.4375</v>
      </c>
      <c r="M148" s="9"/>
      <c r="N148" s="24">
        <v>-4.03125</v>
      </c>
      <c r="O148" s="25">
        <v>2</v>
      </c>
      <c r="P148" s="26">
        <v>7</v>
      </c>
      <c r="Q148" s="162" t="s">
        <v>313</v>
      </c>
      <c r="R148" s="27" t="s">
        <v>54</v>
      </c>
      <c r="S148" s="161" t="s">
        <v>279</v>
      </c>
      <c r="T148" s="156">
        <v>7</v>
      </c>
      <c r="U148" s="28"/>
      <c r="V148" s="28">
        <v>90</v>
      </c>
      <c r="W148" s="29">
        <v>2</v>
      </c>
      <c r="X148" s="30">
        <v>8</v>
      </c>
      <c r="Y148" s="146">
        <v>4.03125</v>
      </c>
      <c r="Z148" s="86" t="str">
        <f t="shared" si="10"/>
        <v>7+2</v>
      </c>
      <c r="AA148" s="87">
        <f>IF(AND(H148&gt;0,H148&lt;1),2*H148,MATCH(A148,{-40000,-0.4999999999,0.5,40000},1)-1)</f>
        <v>2</v>
      </c>
      <c r="AB148" s="82">
        <f>IF(AND(I148&gt;0,I148&lt;1),2*I148,MATCH(L148,{-40000,-0.4999999999,0.5,40000},1)-1)</f>
        <v>0</v>
      </c>
      <c r="AC148" s="86" t="str">
        <f t="shared" si="11"/>
        <v>7+2</v>
      </c>
      <c r="AD148" s="87">
        <f>IF(AND(U148&gt;0,U148&lt;1),2*U148,MATCH(N148,{-40000,-0.4999999999,0.5,40000},1)-1)</f>
        <v>0</v>
      </c>
      <c r="AE148" s="82">
        <f>IF(AND(V148&gt;0,V148&lt;1),2*V148,MATCH(Y148,{-40000,-0.4999999999,0.5,40000},1)-1)</f>
        <v>2</v>
      </c>
    </row>
    <row r="149" spans="1:31" ht="16.5" customHeight="1">
      <c r="A149" s="24">
        <v>-5.5</v>
      </c>
      <c r="B149" s="25">
        <v>2</v>
      </c>
      <c r="C149" s="26">
        <v>10</v>
      </c>
      <c r="D149" s="162" t="s">
        <v>297</v>
      </c>
      <c r="E149" s="27" t="s">
        <v>46</v>
      </c>
      <c r="F149" s="159" t="s">
        <v>294</v>
      </c>
      <c r="G149" s="156">
        <v>10</v>
      </c>
      <c r="H149" s="28">
        <v>130</v>
      </c>
      <c r="I149" s="28"/>
      <c r="J149" s="29">
        <v>8</v>
      </c>
      <c r="K149" s="30">
        <v>8</v>
      </c>
      <c r="L149" s="24">
        <v>5.5</v>
      </c>
      <c r="M149" s="9"/>
      <c r="N149" s="24">
        <v>0.9375</v>
      </c>
      <c r="O149" s="25">
        <v>4</v>
      </c>
      <c r="P149" s="26">
        <v>10</v>
      </c>
      <c r="Q149" s="162" t="s">
        <v>315</v>
      </c>
      <c r="R149" s="27" t="s">
        <v>52</v>
      </c>
      <c r="S149" s="159" t="s">
        <v>314</v>
      </c>
      <c r="T149" s="156">
        <v>8</v>
      </c>
      <c r="U149" s="28">
        <v>90</v>
      </c>
      <c r="V149" s="28"/>
      <c r="W149" s="29">
        <v>8</v>
      </c>
      <c r="X149" s="30">
        <v>6</v>
      </c>
      <c r="Y149" s="146">
        <v>-0.9375</v>
      </c>
      <c r="Z149" s="88" t="str">
        <f t="shared" si="10"/>
        <v>10+8</v>
      </c>
      <c r="AA149" s="89">
        <f>IF(AND(H149&gt;0,H149&lt;1),2*H149,MATCH(A149,{-40000,-0.4999999999,0.5,40000},1)-1)</f>
        <v>0</v>
      </c>
      <c r="AB149" s="83">
        <f>IF(AND(I149&gt;0,I149&lt;1),2*I149,MATCH(L149,{-40000,-0.4999999999,0.5,40000},1)-1)</f>
        <v>2</v>
      </c>
      <c r="AC149" s="88" t="str">
        <f t="shared" si="11"/>
        <v>10+8</v>
      </c>
      <c r="AD149" s="89">
        <f>IF(AND(U149&gt;0,U149&lt;1),2*U149,MATCH(N149,{-40000,-0.4999999999,0.5,40000},1)-1)</f>
        <v>2</v>
      </c>
      <c r="AE149" s="83">
        <f>IF(AND(V149&gt;0,V149&lt;1),2*V149,MATCH(Y149,{-40000,-0.4999999999,0.5,40000},1)-1)</f>
        <v>0</v>
      </c>
    </row>
    <row r="150" spans="1:25" s="55" customFormat="1" ht="9.75" customHeight="1">
      <c r="A150" s="10"/>
      <c r="B150" s="10"/>
      <c r="C150" s="31"/>
      <c r="D150" s="10"/>
      <c r="E150" s="10"/>
      <c r="F150" s="10"/>
      <c r="G150" s="10"/>
      <c r="H150" s="10"/>
      <c r="I150" s="10"/>
      <c r="J150" s="31"/>
      <c r="K150" s="10"/>
      <c r="L150" s="10"/>
      <c r="M150" s="15"/>
      <c r="N150" s="10"/>
      <c r="O150" s="10"/>
      <c r="P150" s="31"/>
      <c r="Q150" s="10"/>
      <c r="R150" s="10"/>
      <c r="S150" s="10"/>
      <c r="T150" s="10"/>
      <c r="U150" s="10"/>
      <c r="V150" s="10"/>
      <c r="W150" s="31"/>
      <c r="X150" s="10"/>
      <c r="Y150" s="10"/>
    </row>
    <row r="151" spans="1:25" s="55" customFormat="1" ht="15">
      <c r="A151" s="2"/>
      <c r="B151" s="3" t="s">
        <v>2</v>
      </c>
      <c r="C151" s="4"/>
      <c r="D151" s="3"/>
      <c r="E151" s="5" t="s">
        <v>34</v>
      </c>
      <c r="F151" s="1"/>
      <c r="G151" s="1"/>
      <c r="H151" s="6" t="s">
        <v>4</v>
      </c>
      <c r="I151" s="6"/>
      <c r="J151" s="7" t="s">
        <v>5</v>
      </c>
      <c r="K151" s="7"/>
      <c r="L151" s="8"/>
      <c r="M151" s="9">
        <v>150</v>
      </c>
      <c r="N151" s="2"/>
      <c r="O151" s="3" t="s">
        <v>2</v>
      </c>
      <c r="P151" s="4"/>
      <c r="Q151" s="3"/>
      <c r="R151" s="5" t="s">
        <v>35</v>
      </c>
      <c r="S151" s="1"/>
      <c r="T151" s="1"/>
      <c r="U151" s="6" t="s">
        <v>4</v>
      </c>
      <c r="V151" s="6"/>
      <c r="W151" s="7" t="s">
        <v>0</v>
      </c>
      <c r="X151" s="7"/>
      <c r="Y151" s="8"/>
    </row>
    <row r="152" spans="1:25" s="55" customFormat="1" ht="12.75">
      <c r="A152" s="11"/>
      <c r="B152" s="11"/>
      <c r="C152" s="12"/>
      <c r="D152" s="13"/>
      <c r="E152" s="13"/>
      <c r="F152" s="13"/>
      <c r="G152" s="13"/>
      <c r="H152" s="14" t="s">
        <v>7</v>
      </c>
      <c r="I152" s="14"/>
      <c r="J152" s="7" t="s">
        <v>25</v>
      </c>
      <c r="K152" s="7"/>
      <c r="L152" s="8"/>
      <c r="M152" s="9">
        <v>150</v>
      </c>
      <c r="N152" s="11"/>
      <c r="O152" s="11"/>
      <c r="P152" s="12"/>
      <c r="Q152" s="13"/>
      <c r="R152" s="13"/>
      <c r="S152" s="13"/>
      <c r="T152" s="13"/>
      <c r="U152" s="14" t="s">
        <v>7</v>
      </c>
      <c r="V152" s="14"/>
      <c r="W152" s="7" t="s">
        <v>8</v>
      </c>
      <c r="X152" s="7"/>
      <c r="Y152" s="8"/>
    </row>
    <row r="153" spans="1:25" s="55" customFormat="1" ht="4.5" customHeight="1">
      <c r="A153" s="104"/>
      <c r="B153" s="105"/>
      <c r="C153" s="106"/>
      <c r="D153" s="107"/>
      <c r="E153" s="108"/>
      <c r="F153" s="109"/>
      <c r="G153" s="109"/>
      <c r="H153" s="110"/>
      <c r="I153" s="110"/>
      <c r="J153" s="106"/>
      <c r="K153" s="105"/>
      <c r="L153" s="111"/>
      <c r="M153" s="112"/>
      <c r="N153" s="104"/>
      <c r="O153" s="105"/>
      <c r="P153" s="106"/>
      <c r="Q153" s="107"/>
      <c r="R153" s="108"/>
      <c r="S153" s="109"/>
      <c r="T153" s="109"/>
      <c r="U153" s="110"/>
      <c r="V153" s="110"/>
      <c r="W153" s="106"/>
      <c r="X153" s="105"/>
      <c r="Y153" s="111"/>
    </row>
    <row r="154" spans="1:25" s="55" customFormat="1" ht="12.75" customHeight="1">
      <c r="A154" s="113"/>
      <c r="B154" s="114"/>
      <c r="C154" s="115"/>
      <c r="D154" s="116"/>
      <c r="E154" s="117" t="s">
        <v>48</v>
      </c>
      <c r="F154" s="118" t="s">
        <v>316</v>
      </c>
      <c r="G154" s="118"/>
      <c r="H154" s="59"/>
      <c r="I154" s="119"/>
      <c r="J154" s="68"/>
      <c r="K154" s="69"/>
      <c r="L154" s="70"/>
      <c r="M154" s="120"/>
      <c r="N154" s="113"/>
      <c r="O154" s="114"/>
      <c r="P154" s="115"/>
      <c r="Q154" s="116"/>
      <c r="R154" s="117" t="s">
        <v>48</v>
      </c>
      <c r="S154" s="118" t="s">
        <v>332</v>
      </c>
      <c r="T154" s="118"/>
      <c r="U154" s="59"/>
      <c r="V154" s="119"/>
      <c r="W154" s="68"/>
      <c r="X154" s="69"/>
      <c r="Y154" s="70"/>
    </row>
    <row r="155" spans="1:25" s="55" customFormat="1" ht="12.75" customHeight="1">
      <c r="A155" s="113"/>
      <c r="B155" s="114"/>
      <c r="C155" s="115"/>
      <c r="D155" s="116"/>
      <c r="E155" s="121" t="s">
        <v>49</v>
      </c>
      <c r="F155" s="118" t="s">
        <v>317</v>
      </c>
      <c r="G155" s="118"/>
      <c r="H155" s="122"/>
      <c r="I155" s="119"/>
      <c r="J155" s="71"/>
      <c r="K155" s="72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24.1</v>
      </c>
      <c r="L155" s="73"/>
      <c r="M155" s="120"/>
      <c r="N155" s="113"/>
      <c r="O155" s="114"/>
      <c r="P155" s="115"/>
      <c r="Q155" s="116"/>
      <c r="R155" s="121" t="s">
        <v>49</v>
      </c>
      <c r="S155" s="118" t="s">
        <v>333</v>
      </c>
      <c r="T155" s="118"/>
      <c r="U155" s="122"/>
      <c r="V155" s="119"/>
      <c r="W155" s="71"/>
      <c r="X155" s="72">
        <f>IF(S154&amp;S155&amp;S156&amp;S157="","",(LEN(S154&amp;S155&amp;S156&amp;S157)-LEN(SUBSTITUTE(S154&amp;S155&amp;S156&amp;S157,"Т","")))*4+(LEN(S154&amp;S155&amp;S156&amp;S157)-LEN(SUBSTITUTE(S154&amp;S155&amp;S156&amp;S157,"К","")))*3+(LEN(S154&amp;S155&amp;S156&amp;S157)-LEN(SUBSTITUTE(S154&amp;S155&amp;S156&amp;S157,"Д","")))*2+(LEN(S154&amp;S155&amp;S156&amp;S157)-LEN(SUBSTITUTE(S154&amp;S155&amp;S156&amp;S157,"В","")))+0.1)</f>
        <v>5.1</v>
      </c>
      <c r="Y155" s="73"/>
    </row>
    <row r="156" spans="1:25" s="55" customFormat="1" ht="12.75" customHeight="1">
      <c r="A156" s="113"/>
      <c r="B156" s="114"/>
      <c r="C156" s="115"/>
      <c r="D156" s="116"/>
      <c r="E156" s="121" t="s">
        <v>50</v>
      </c>
      <c r="F156" s="118" t="s">
        <v>318</v>
      </c>
      <c r="G156" s="118"/>
      <c r="H156" s="59"/>
      <c r="I156" s="119"/>
      <c r="J156" s="74">
        <f>IF(K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6.1</v>
      </c>
      <c r="K156" s="72" t="str">
        <f>IF(K155="","","+")</f>
        <v>+</v>
      </c>
      <c r="L156" s="75">
        <f>IF(K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3.1</v>
      </c>
      <c r="M156" s="120"/>
      <c r="N156" s="113"/>
      <c r="O156" s="114"/>
      <c r="P156" s="115"/>
      <c r="Q156" s="116"/>
      <c r="R156" s="121" t="s">
        <v>50</v>
      </c>
      <c r="S156" s="118" t="s">
        <v>8</v>
      </c>
      <c r="T156" s="118"/>
      <c r="U156" s="59"/>
      <c r="V156" s="119"/>
      <c r="W156" s="74">
        <f>IF(X155="","",(LEN(O158&amp;O159&amp;O160&amp;O161)-LEN(SUBSTITUTE(O158&amp;O159&amp;O160&amp;O161,"Т","")))*4+(LEN(O158&amp;O159&amp;O160&amp;O161)-LEN(SUBSTITUTE(O158&amp;O159&amp;O160&amp;O161,"К","")))*3+(LEN(O158&amp;O159&amp;O160&amp;O161)-LEN(SUBSTITUTE(O158&amp;O159&amp;O160&amp;O161,"Д","")))*2+(LEN(O158&amp;O159&amp;O160&amp;O161)-LEN(SUBSTITUTE(O158&amp;O159&amp;O160&amp;O161,"В","")))+0.1)</f>
        <v>13.1</v>
      </c>
      <c r="X156" s="72" t="str">
        <f>IF(X155="","","+")</f>
        <v>+</v>
      </c>
      <c r="Y156" s="75">
        <f>IF(X155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11.1</v>
      </c>
    </row>
    <row r="157" spans="1:25" s="55" customFormat="1" ht="12.75" customHeight="1">
      <c r="A157" s="113"/>
      <c r="B157" s="114"/>
      <c r="C157" s="115"/>
      <c r="D157" s="116"/>
      <c r="E157" s="117" t="s">
        <v>51</v>
      </c>
      <c r="F157" s="118" t="s">
        <v>319</v>
      </c>
      <c r="G157" s="118"/>
      <c r="H157" s="59"/>
      <c r="I157" s="119"/>
      <c r="J157" s="71"/>
      <c r="K157" s="72">
        <f>IF(K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7.1</v>
      </c>
      <c r="L157" s="73"/>
      <c r="M157" s="120"/>
      <c r="N157" s="113"/>
      <c r="O157" s="114"/>
      <c r="P157" s="115"/>
      <c r="Q157" s="116"/>
      <c r="R157" s="117" t="s">
        <v>51</v>
      </c>
      <c r="S157" s="118" t="s">
        <v>334</v>
      </c>
      <c r="T157" s="118"/>
      <c r="U157" s="59"/>
      <c r="V157" s="119"/>
      <c r="W157" s="71"/>
      <c r="X157" s="72">
        <f>IF(X155="","",(LEN(S162&amp;S163&amp;S164&amp;S165)-LEN(SUBSTITUTE(S162&amp;S163&amp;S164&amp;S165,"Т","")))*4+(LEN(S162&amp;S163&amp;S164&amp;S165)-LEN(SUBSTITUTE(S162&amp;S163&amp;S164&amp;S165,"К","")))*3+(LEN(S162&amp;S163&amp;S164&amp;S165)-LEN(SUBSTITUTE(S162&amp;S163&amp;S164&amp;S165,"Д","")))*2+(LEN(S162&amp;S163&amp;S164&amp;S165)-LEN(SUBSTITUTE(S162&amp;S163&amp;S164&amp;S165,"В","")))+0.1)</f>
        <v>11.1</v>
      </c>
      <c r="Y157" s="73"/>
    </row>
    <row r="158" spans="1:25" s="55" customFormat="1" ht="12.75" customHeight="1">
      <c r="A158" s="123" t="s">
        <v>48</v>
      </c>
      <c r="B158" s="124" t="s">
        <v>326</v>
      </c>
      <c r="C158" s="115"/>
      <c r="D158" s="116"/>
      <c r="E158" s="125"/>
      <c r="F158" s="59"/>
      <c r="G158" s="117" t="s">
        <v>48</v>
      </c>
      <c r="H158" s="126" t="s">
        <v>267</v>
      </c>
      <c r="J158" s="59"/>
      <c r="K158" s="122"/>
      <c r="L158" s="60"/>
      <c r="M158" s="120"/>
      <c r="N158" s="123" t="s">
        <v>48</v>
      </c>
      <c r="O158" s="124" t="s">
        <v>339</v>
      </c>
      <c r="P158" s="115"/>
      <c r="Q158" s="116"/>
      <c r="R158" s="125"/>
      <c r="S158" s="59"/>
      <c r="T158" s="117" t="s">
        <v>48</v>
      </c>
      <c r="U158" s="126" t="s">
        <v>335</v>
      </c>
      <c r="W158" s="59"/>
      <c r="X158" s="122"/>
      <c r="Y158" s="60"/>
    </row>
    <row r="159" spans="1:25" s="55" customFormat="1" ht="12.75" customHeight="1">
      <c r="A159" s="127" t="s">
        <v>49</v>
      </c>
      <c r="B159" s="124" t="s">
        <v>327</v>
      </c>
      <c r="C159" s="128"/>
      <c r="D159" s="116"/>
      <c r="E159" s="125"/>
      <c r="F159" s="129"/>
      <c r="G159" s="121" t="s">
        <v>49</v>
      </c>
      <c r="H159" s="178" t="s">
        <v>320</v>
      </c>
      <c r="J159" s="59"/>
      <c r="K159" s="122"/>
      <c r="L159" s="60"/>
      <c r="M159" s="120"/>
      <c r="N159" s="127" t="s">
        <v>49</v>
      </c>
      <c r="O159" s="124" t="s">
        <v>340</v>
      </c>
      <c r="P159" s="128"/>
      <c r="Q159" s="116"/>
      <c r="R159" s="125"/>
      <c r="S159" s="129"/>
      <c r="T159" s="121" t="s">
        <v>49</v>
      </c>
      <c r="U159" s="126" t="s">
        <v>336</v>
      </c>
      <c r="W159" s="59"/>
      <c r="X159" s="122"/>
      <c r="Y159" s="60"/>
    </row>
    <row r="160" spans="1:25" s="55" customFormat="1" ht="12.75" customHeight="1">
      <c r="A160" s="127" t="s">
        <v>50</v>
      </c>
      <c r="B160" s="124" t="s">
        <v>328</v>
      </c>
      <c r="C160" s="115"/>
      <c r="D160" s="116"/>
      <c r="E160" s="125"/>
      <c r="F160" s="129"/>
      <c r="G160" s="121" t="s">
        <v>50</v>
      </c>
      <c r="H160" s="126" t="s">
        <v>321</v>
      </c>
      <c r="J160" s="59"/>
      <c r="K160" s="59"/>
      <c r="L160" s="60"/>
      <c r="M160" s="120"/>
      <c r="N160" s="127" t="s">
        <v>50</v>
      </c>
      <c r="O160" s="124" t="s">
        <v>341</v>
      </c>
      <c r="P160" s="115"/>
      <c r="Q160" s="116"/>
      <c r="R160" s="125"/>
      <c r="S160" s="129"/>
      <c r="T160" s="121" t="s">
        <v>50</v>
      </c>
      <c r="U160" s="126" t="s">
        <v>337</v>
      </c>
      <c r="W160" s="59"/>
      <c r="X160" s="59"/>
      <c r="Y160" s="60"/>
    </row>
    <row r="161" spans="1:25" s="55" customFormat="1" ht="12.75" customHeight="1">
      <c r="A161" s="123" t="s">
        <v>51</v>
      </c>
      <c r="B161" s="124" t="s">
        <v>329</v>
      </c>
      <c r="C161" s="128"/>
      <c r="D161" s="116"/>
      <c r="E161" s="125"/>
      <c r="F161" s="59"/>
      <c r="G161" s="117" t="s">
        <v>51</v>
      </c>
      <c r="H161" s="126" t="s">
        <v>322</v>
      </c>
      <c r="J161" s="59"/>
      <c r="K161" s="61" t="s">
        <v>55</v>
      </c>
      <c r="L161" s="60"/>
      <c r="M161" s="120"/>
      <c r="N161" s="123" t="s">
        <v>51</v>
      </c>
      <c r="O161" s="124" t="s">
        <v>342</v>
      </c>
      <c r="P161" s="128"/>
      <c r="Q161" s="116"/>
      <c r="R161" s="125"/>
      <c r="S161" s="59"/>
      <c r="T161" s="117" t="s">
        <v>51</v>
      </c>
      <c r="U161" s="126" t="s">
        <v>8</v>
      </c>
      <c r="W161" s="59"/>
      <c r="X161" s="61" t="s">
        <v>55</v>
      </c>
      <c r="Y161" s="60"/>
    </row>
    <row r="162" spans="1:25" s="55" customFormat="1" ht="12.75" customHeight="1">
      <c r="A162" s="130"/>
      <c r="B162" s="128"/>
      <c r="C162" s="128"/>
      <c r="D162" s="116"/>
      <c r="E162" s="117" t="s">
        <v>48</v>
      </c>
      <c r="F162" s="118" t="s">
        <v>111</v>
      </c>
      <c r="G162" s="118"/>
      <c r="H162" s="59"/>
      <c r="I162" s="131"/>
      <c r="J162" s="62" t="s">
        <v>52</v>
      </c>
      <c r="K162" s="154" t="s">
        <v>467</v>
      </c>
      <c r="L162" s="60"/>
      <c r="M162" s="120"/>
      <c r="N162" s="130"/>
      <c r="O162" s="128"/>
      <c r="P162" s="128"/>
      <c r="Q162" s="116"/>
      <c r="R162" s="117" t="s">
        <v>48</v>
      </c>
      <c r="S162" s="176" t="s">
        <v>282</v>
      </c>
      <c r="T162" s="118"/>
      <c r="U162" s="59"/>
      <c r="V162" s="131"/>
      <c r="W162" s="62" t="s">
        <v>52</v>
      </c>
      <c r="X162" s="154" t="s">
        <v>471</v>
      </c>
      <c r="Y162" s="60"/>
    </row>
    <row r="163" spans="1:25" s="55" customFormat="1" ht="12.75" customHeight="1">
      <c r="A163" s="113"/>
      <c r="B163" s="63" t="s">
        <v>56</v>
      </c>
      <c r="C163" s="115"/>
      <c r="D163" s="116"/>
      <c r="E163" s="121" t="s">
        <v>49</v>
      </c>
      <c r="F163" s="118" t="s">
        <v>323</v>
      </c>
      <c r="G163" s="118"/>
      <c r="H163" s="59"/>
      <c r="I163" s="119"/>
      <c r="J163" s="62" t="s">
        <v>46</v>
      </c>
      <c r="K163" s="155" t="s">
        <v>469</v>
      </c>
      <c r="L163" s="60"/>
      <c r="M163" s="120"/>
      <c r="N163" s="113"/>
      <c r="O163" s="63" t="s">
        <v>56</v>
      </c>
      <c r="P163" s="115"/>
      <c r="Q163" s="116"/>
      <c r="R163" s="121" t="s">
        <v>49</v>
      </c>
      <c r="S163" s="118" t="s">
        <v>338</v>
      </c>
      <c r="T163" s="118"/>
      <c r="U163" s="59"/>
      <c r="V163" s="119"/>
      <c r="W163" s="62" t="s">
        <v>46</v>
      </c>
      <c r="X163" s="155" t="s">
        <v>473</v>
      </c>
      <c r="Y163" s="60"/>
    </row>
    <row r="164" spans="1:25" s="55" customFormat="1" ht="12.75" customHeight="1">
      <c r="A164" s="113"/>
      <c r="B164" s="63" t="s">
        <v>470</v>
      </c>
      <c r="C164" s="115"/>
      <c r="D164" s="116"/>
      <c r="E164" s="121" t="s">
        <v>50</v>
      </c>
      <c r="F164" s="118" t="s">
        <v>324</v>
      </c>
      <c r="G164" s="118"/>
      <c r="H164" s="122"/>
      <c r="I164" s="119"/>
      <c r="J164" s="62" t="s">
        <v>54</v>
      </c>
      <c r="K164" s="155" t="s">
        <v>468</v>
      </c>
      <c r="L164" s="60"/>
      <c r="M164" s="120"/>
      <c r="N164" s="113"/>
      <c r="O164" s="63" t="s">
        <v>475</v>
      </c>
      <c r="P164" s="115"/>
      <c r="Q164" s="116"/>
      <c r="R164" s="121" t="s">
        <v>50</v>
      </c>
      <c r="S164" s="118" t="s">
        <v>146</v>
      </c>
      <c r="T164" s="118"/>
      <c r="U164" s="122"/>
      <c r="V164" s="119"/>
      <c r="W164" s="62" t="s">
        <v>54</v>
      </c>
      <c r="X164" s="155" t="s">
        <v>472</v>
      </c>
      <c r="Y164" s="60"/>
    </row>
    <row r="165" spans="1:25" s="55" customFormat="1" ht="12.75" customHeight="1">
      <c r="A165" s="132"/>
      <c r="B165" s="64"/>
      <c r="C165" s="64"/>
      <c r="D165" s="116"/>
      <c r="E165" s="117" t="s">
        <v>51</v>
      </c>
      <c r="F165" s="124" t="s">
        <v>325</v>
      </c>
      <c r="G165" s="124"/>
      <c r="H165" s="64"/>
      <c r="I165" s="64"/>
      <c r="J165" s="65" t="s">
        <v>53</v>
      </c>
      <c r="K165" s="155" t="s">
        <v>468</v>
      </c>
      <c r="L165" s="66"/>
      <c r="M165" s="133"/>
      <c r="N165" s="132"/>
      <c r="O165" s="64"/>
      <c r="P165" s="64"/>
      <c r="Q165" s="116"/>
      <c r="R165" s="117" t="s">
        <v>51</v>
      </c>
      <c r="S165" s="124" t="s">
        <v>307</v>
      </c>
      <c r="T165" s="124"/>
      <c r="U165" s="64"/>
      <c r="V165" s="64"/>
      <c r="W165" s="65" t="s">
        <v>53</v>
      </c>
      <c r="X165" s="155" t="s">
        <v>474</v>
      </c>
      <c r="Y165" s="66"/>
    </row>
    <row r="166" spans="1:25" ht="4.5" customHeight="1">
      <c r="A166" s="134"/>
      <c r="B166" s="135"/>
      <c r="C166" s="136"/>
      <c r="D166" s="137"/>
      <c r="E166" s="138"/>
      <c r="F166" s="139"/>
      <c r="G166" s="139"/>
      <c r="H166" s="140"/>
      <c r="I166" s="140"/>
      <c r="J166" s="136"/>
      <c r="K166" s="135"/>
      <c r="L166" s="141"/>
      <c r="M166" s="142"/>
      <c r="N166" s="134"/>
      <c r="O166" s="135"/>
      <c r="P166" s="136"/>
      <c r="Q166" s="137"/>
      <c r="R166" s="138"/>
      <c r="S166" s="139"/>
      <c r="T166" s="139"/>
      <c r="U166" s="140"/>
      <c r="V166" s="140"/>
      <c r="W166" s="136"/>
      <c r="X166" s="135"/>
      <c r="Y166" s="141"/>
    </row>
    <row r="167" spans="1:31" ht="12.75" customHeight="1">
      <c r="A167" s="16"/>
      <c r="B167" s="16" t="s">
        <v>10</v>
      </c>
      <c r="C167" s="17"/>
      <c r="D167" s="18" t="s">
        <v>11</v>
      </c>
      <c r="E167" s="18" t="s">
        <v>12</v>
      </c>
      <c r="F167" s="157" t="s">
        <v>70</v>
      </c>
      <c r="G167" s="18" t="s">
        <v>13</v>
      </c>
      <c r="H167" s="19" t="s">
        <v>14</v>
      </c>
      <c r="I167" s="20"/>
      <c r="J167" s="17" t="s">
        <v>15</v>
      </c>
      <c r="K167" s="18" t="s">
        <v>10</v>
      </c>
      <c r="L167" s="16" t="s">
        <v>16</v>
      </c>
      <c r="M167" s="9">
        <v>150</v>
      </c>
      <c r="N167" s="16"/>
      <c r="O167" s="16" t="s">
        <v>10</v>
      </c>
      <c r="P167" s="17"/>
      <c r="Q167" s="18" t="s">
        <v>11</v>
      </c>
      <c r="R167" s="18" t="s">
        <v>12</v>
      </c>
      <c r="S167" s="157" t="s">
        <v>70</v>
      </c>
      <c r="T167" s="18" t="s">
        <v>13</v>
      </c>
      <c r="U167" s="19" t="s">
        <v>14</v>
      </c>
      <c r="V167" s="20"/>
      <c r="W167" s="17" t="s">
        <v>15</v>
      </c>
      <c r="X167" s="18" t="s">
        <v>10</v>
      </c>
      <c r="Y167" s="143" t="s">
        <v>16</v>
      </c>
      <c r="Z167" s="169" t="s">
        <v>60</v>
      </c>
      <c r="AA167" s="170"/>
      <c r="AB167" s="171"/>
      <c r="AC167" s="172" t="s">
        <v>61</v>
      </c>
      <c r="AD167" s="173"/>
      <c r="AE167" s="174"/>
    </row>
    <row r="168" spans="1:31" ht="12.75">
      <c r="A168" s="21" t="s">
        <v>16</v>
      </c>
      <c r="B168" s="92" t="s">
        <v>17</v>
      </c>
      <c r="C168" s="93" t="s">
        <v>18</v>
      </c>
      <c r="D168" s="94" t="s">
        <v>19</v>
      </c>
      <c r="E168" s="94" t="s">
        <v>20</v>
      </c>
      <c r="F168" s="94"/>
      <c r="G168" s="94"/>
      <c r="H168" s="23" t="s">
        <v>18</v>
      </c>
      <c r="I168" s="23" t="s">
        <v>15</v>
      </c>
      <c r="J168" s="22"/>
      <c r="K168" s="21" t="s">
        <v>17</v>
      </c>
      <c r="L168" s="21"/>
      <c r="M168" s="9">
        <v>150</v>
      </c>
      <c r="N168" s="21" t="s">
        <v>16</v>
      </c>
      <c r="O168" s="21" t="s">
        <v>17</v>
      </c>
      <c r="P168" s="22" t="s">
        <v>18</v>
      </c>
      <c r="Q168" s="144" t="s">
        <v>19</v>
      </c>
      <c r="R168" s="144" t="s">
        <v>20</v>
      </c>
      <c r="S168" s="144"/>
      <c r="T168" s="144"/>
      <c r="U168" s="23" t="s">
        <v>18</v>
      </c>
      <c r="V168" s="23" t="s">
        <v>15</v>
      </c>
      <c r="W168" s="22"/>
      <c r="X168" s="21" t="s">
        <v>17</v>
      </c>
      <c r="Y168" s="145"/>
      <c r="Z168" s="90" t="s">
        <v>59</v>
      </c>
      <c r="AA168" s="175" t="s">
        <v>64</v>
      </c>
      <c r="AB168" s="171"/>
      <c r="AC168" s="90" t="s">
        <v>59</v>
      </c>
      <c r="AD168" s="173" t="s">
        <v>64</v>
      </c>
      <c r="AE168" s="174"/>
    </row>
    <row r="169" spans="1:31" ht="16.5" customHeight="1">
      <c r="A169" s="24">
        <v>-9.84375</v>
      </c>
      <c r="B169" s="25">
        <v>2</v>
      </c>
      <c r="C169" s="26">
        <v>6</v>
      </c>
      <c r="D169" s="160" t="s">
        <v>330</v>
      </c>
      <c r="E169" s="27" t="s">
        <v>46</v>
      </c>
      <c r="F169" s="161" t="s">
        <v>159</v>
      </c>
      <c r="G169" s="156">
        <v>11</v>
      </c>
      <c r="H169" s="28"/>
      <c r="I169" s="28">
        <v>100</v>
      </c>
      <c r="J169" s="29">
        <v>7</v>
      </c>
      <c r="K169" s="30">
        <v>8</v>
      </c>
      <c r="L169" s="24">
        <v>9.84375</v>
      </c>
      <c r="M169" s="9"/>
      <c r="N169" s="24">
        <v>-0.03125</v>
      </c>
      <c r="O169" s="25">
        <v>5</v>
      </c>
      <c r="P169" s="26">
        <v>6</v>
      </c>
      <c r="Q169" s="160" t="s">
        <v>119</v>
      </c>
      <c r="R169" s="27" t="s">
        <v>54</v>
      </c>
      <c r="S169" s="159" t="s">
        <v>216</v>
      </c>
      <c r="T169" s="156">
        <v>11</v>
      </c>
      <c r="U169" s="28"/>
      <c r="V169" s="28">
        <v>450</v>
      </c>
      <c r="W169" s="29">
        <v>7</v>
      </c>
      <c r="X169" s="30">
        <v>5</v>
      </c>
      <c r="Y169" s="146">
        <v>0.03125</v>
      </c>
      <c r="Z169" s="84" t="str">
        <f aca="true" t="shared" si="12" ref="Z169:Z174">C169&amp;"+"&amp;J169</f>
        <v>6+7</v>
      </c>
      <c r="AA169" s="85">
        <f>IF(AND(H169&gt;0,H169&lt;1),2*H169,MATCH(A169,{-40000,-0.4999999999,0.5,40000},1)-1)</f>
        <v>0</v>
      </c>
      <c r="AB169" s="81">
        <f>IF(AND(I169&gt;0,I169&lt;1),2*I169,MATCH(L169,{-40000,-0.4999999999,0.5,40000},1)-1)</f>
        <v>2</v>
      </c>
      <c r="AC169" s="84" t="str">
        <f aca="true" t="shared" si="13" ref="AC169:AC174">P169&amp;"+"&amp;W169</f>
        <v>6+7</v>
      </c>
      <c r="AD169" s="85">
        <f>IF(AND(U169&gt;0,U169&lt;1),2*U169,MATCH(N169,{-40000,-0.4999999999,0.5,40000},1)-1)</f>
        <v>1</v>
      </c>
      <c r="AE169" s="81">
        <f>IF(AND(V169&gt;0,V169&lt;1),2*V169,MATCH(Y169,{-40000,-0.4999999999,0.5,40000},1)-1)</f>
        <v>1</v>
      </c>
    </row>
    <row r="170" spans="1:31" ht="16.5" customHeight="1">
      <c r="A170" s="24">
        <v>3.03125</v>
      </c>
      <c r="B170" s="25">
        <v>8</v>
      </c>
      <c r="C170" s="26">
        <v>12</v>
      </c>
      <c r="D170" s="160" t="s">
        <v>118</v>
      </c>
      <c r="E170" s="27" t="s">
        <v>52</v>
      </c>
      <c r="F170" s="159" t="s">
        <v>113</v>
      </c>
      <c r="G170" s="156">
        <v>11</v>
      </c>
      <c r="H170" s="28">
        <v>660</v>
      </c>
      <c r="I170" s="28"/>
      <c r="J170" s="29">
        <v>1</v>
      </c>
      <c r="K170" s="30">
        <v>2</v>
      </c>
      <c r="L170" s="24">
        <v>-3.03125</v>
      </c>
      <c r="M170" s="9"/>
      <c r="N170" s="24">
        <v>-0.03125</v>
      </c>
      <c r="O170" s="25">
        <v>5</v>
      </c>
      <c r="P170" s="26">
        <v>12</v>
      </c>
      <c r="Q170" s="160" t="s">
        <v>119</v>
      </c>
      <c r="R170" s="27" t="s">
        <v>54</v>
      </c>
      <c r="S170" s="159" t="s">
        <v>182</v>
      </c>
      <c r="T170" s="156">
        <v>11</v>
      </c>
      <c r="U170" s="28"/>
      <c r="V170" s="28">
        <v>450</v>
      </c>
      <c r="W170" s="29">
        <v>1</v>
      </c>
      <c r="X170" s="30">
        <v>5</v>
      </c>
      <c r="Y170" s="146">
        <v>0.03125</v>
      </c>
      <c r="Z170" s="86" t="str">
        <f t="shared" si="12"/>
        <v>12+1</v>
      </c>
      <c r="AA170" s="87">
        <f>IF(AND(H170&gt;0,H170&lt;1),2*H170,MATCH(A170,{-40000,-0.4999999999,0.5,40000},1)-1)</f>
        <v>2</v>
      </c>
      <c r="AB170" s="82">
        <f>IF(AND(I170&gt;0,I170&lt;1),2*I170,MATCH(L170,{-40000,-0.4999999999,0.5,40000},1)-1)</f>
        <v>0</v>
      </c>
      <c r="AC170" s="86" t="str">
        <f t="shared" si="13"/>
        <v>12+1</v>
      </c>
      <c r="AD170" s="87">
        <f>IF(AND(U170&gt;0,U170&lt;1),2*U170,MATCH(N170,{-40000,-0.4999999999,0.5,40000},1)-1)</f>
        <v>1</v>
      </c>
      <c r="AE170" s="82">
        <f>IF(AND(V170&gt;0,V170&lt;1),2*V170,MATCH(Y170,{-40000,-0.4999999999,0.5,40000},1)-1)</f>
        <v>1</v>
      </c>
    </row>
    <row r="171" spans="1:31" ht="16.5" customHeight="1">
      <c r="A171" s="24">
        <v>-11.03125</v>
      </c>
      <c r="B171" s="25">
        <v>0</v>
      </c>
      <c r="C171" s="147">
        <v>9</v>
      </c>
      <c r="D171" s="162" t="s">
        <v>331</v>
      </c>
      <c r="E171" s="27" t="s">
        <v>52</v>
      </c>
      <c r="F171" s="159" t="s">
        <v>294</v>
      </c>
      <c r="G171" s="156">
        <v>10</v>
      </c>
      <c r="H171" s="28"/>
      <c r="I171" s="28">
        <v>200</v>
      </c>
      <c r="J171" s="148">
        <v>2</v>
      </c>
      <c r="K171" s="149">
        <v>10</v>
      </c>
      <c r="L171" s="150">
        <v>11.03125</v>
      </c>
      <c r="M171" s="151"/>
      <c r="N171" s="150">
        <v>-0.03125</v>
      </c>
      <c r="O171" s="152">
        <v>5</v>
      </c>
      <c r="P171" s="147">
        <v>9</v>
      </c>
      <c r="Q171" s="162" t="s">
        <v>119</v>
      </c>
      <c r="R171" s="27" t="s">
        <v>54</v>
      </c>
      <c r="S171" s="159" t="s">
        <v>232</v>
      </c>
      <c r="T171" s="156">
        <v>11</v>
      </c>
      <c r="U171" s="28"/>
      <c r="V171" s="28">
        <v>450</v>
      </c>
      <c r="W171" s="148">
        <v>2</v>
      </c>
      <c r="X171" s="30">
        <v>5</v>
      </c>
      <c r="Y171" s="146">
        <v>0.03125</v>
      </c>
      <c r="Z171" s="86" t="str">
        <f t="shared" si="12"/>
        <v>9+2</v>
      </c>
      <c r="AA171" s="87">
        <f>IF(AND(H171&gt;0,H171&lt;1),2*H171,MATCH(A171,{-40000,-0.4999999999,0.5,40000},1)-1)</f>
        <v>0</v>
      </c>
      <c r="AB171" s="82">
        <f>IF(AND(I171&gt;0,I171&lt;1),2*I171,MATCH(L171,{-40000,-0.4999999999,0.5,40000},1)-1)</f>
        <v>2</v>
      </c>
      <c r="AC171" s="86" t="str">
        <f t="shared" si="13"/>
        <v>9+2</v>
      </c>
      <c r="AD171" s="87">
        <f>IF(AND(U171&gt;0,U171&lt;1),2*U171,MATCH(N171,{-40000,-0.4999999999,0.5,40000},1)-1)</f>
        <v>1</v>
      </c>
      <c r="AE171" s="82">
        <f>IF(AND(V171&gt;0,V171&lt;1),2*V171,MATCH(Y171,{-40000,-0.4999999999,0.5,40000},1)-1)</f>
        <v>1</v>
      </c>
    </row>
    <row r="172" spans="1:31" ht="16.5" customHeight="1">
      <c r="A172" s="24">
        <v>2.0625</v>
      </c>
      <c r="B172" s="25">
        <v>5</v>
      </c>
      <c r="C172" s="26">
        <v>10</v>
      </c>
      <c r="D172" s="162" t="s">
        <v>118</v>
      </c>
      <c r="E172" s="153" t="s">
        <v>52</v>
      </c>
      <c r="F172" s="159" t="s">
        <v>113</v>
      </c>
      <c r="G172" s="156">
        <v>10</v>
      </c>
      <c r="H172" s="28">
        <v>630</v>
      </c>
      <c r="I172" s="28"/>
      <c r="J172" s="29">
        <v>3</v>
      </c>
      <c r="K172" s="30">
        <v>5</v>
      </c>
      <c r="L172" s="24">
        <v>-2.0625</v>
      </c>
      <c r="M172" s="9"/>
      <c r="N172" s="24">
        <v>-9.8125</v>
      </c>
      <c r="O172" s="25">
        <v>0</v>
      </c>
      <c r="P172" s="26">
        <v>10</v>
      </c>
      <c r="Q172" s="162" t="s">
        <v>295</v>
      </c>
      <c r="R172" s="153" t="s">
        <v>54</v>
      </c>
      <c r="S172" s="159" t="s">
        <v>216</v>
      </c>
      <c r="T172" s="156">
        <v>12</v>
      </c>
      <c r="U172" s="28"/>
      <c r="V172" s="28">
        <v>920</v>
      </c>
      <c r="W172" s="29">
        <v>3</v>
      </c>
      <c r="X172" s="30">
        <v>10</v>
      </c>
      <c r="Y172" s="146">
        <v>9.8125</v>
      </c>
      <c r="Z172" s="86" t="str">
        <f t="shared" si="12"/>
        <v>10+3</v>
      </c>
      <c r="AA172" s="87">
        <f>IF(AND(H172&gt;0,H172&lt;1),2*H172,MATCH(A172,{-40000,-0.4999999999,0.5,40000},1)-1)</f>
        <v>2</v>
      </c>
      <c r="AB172" s="82">
        <f>IF(AND(I172&gt;0,I172&lt;1),2*I172,MATCH(L172,{-40000,-0.4999999999,0.5,40000},1)-1)</f>
        <v>0</v>
      </c>
      <c r="AC172" s="86" t="str">
        <f t="shared" si="13"/>
        <v>10+3</v>
      </c>
      <c r="AD172" s="87">
        <f>IF(AND(U172&gt;0,U172&lt;1),2*U172,MATCH(N172,{-40000,-0.4999999999,0.5,40000},1)-1)</f>
        <v>0</v>
      </c>
      <c r="AE172" s="82">
        <f>IF(AND(V172&gt;0,V172&lt;1),2*V172,MATCH(Y172,{-40000,-0.4999999999,0.5,40000},1)-1)</f>
        <v>2</v>
      </c>
    </row>
    <row r="173" spans="1:31" ht="16.5" customHeight="1">
      <c r="A173" s="24">
        <v>3.84375</v>
      </c>
      <c r="B173" s="25">
        <v>10</v>
      </c>
      <c r="C173" s="26">
        <v>8</v>
      </c>
      <c r="D173" s="162" t="s">
        <v>138</v>
      </c>
      <c r="E173" s="27" t="s">
        <v>52</v>
      </c>
      <c r="F173" s="161" t="s">
        <v>180</v>
      </c>
      <c r="G173" s="156">
        <v>12</v>
      </c>
      <c r="H173" s="28">
        <v>680</v>
      </c>
      <c r="I173" s="28"/>
      <c r="J173" s="29">
        <v>11</v>
      </c>
      <c r="K173" s="30">
        <v>0</v>
      </c>
      <c r="L173" s="24">
        <v>-3.84375</v>
      </c>
      <c r="M173" s="9"/>
      <c r="N173" s="24">
        <v>10.75</v>
      </c>
      <c r="O173" s="25">
        <v>10</v>
      </c>
      <c r="P173" s="26">
        <v>8</v>
      </c>
      <c r="Q173" s="162" t="s">
        <v>139</v>
      </c>
      <c r="R173" s="27" t="s">
        <v>54</v>
      </c>
      <c r="S173" s="159" t="s">
        <v>232</v>
      </c>
      <c r="T173" s="156">
        <v>11</v>
      </c>
      <c r="U173" s="28">
        <v>50</v>
      </c>
      <c r="V173" s="28"/>
      <c r="W173" s="29">
        <v>11</v>
      </c>
      <c r="X173" s="30">
        <v>0</v>
      </c>
      <c r="Y173" s="146">
        <v>-10.75</v>
      </c>
      <c r="Z173" s="86" t="str">
        <f t="shared" si="12"/>
        <v>8+11</v>
      </c>
      <c r="AA173" s="87">
        <f>IF(AND(H173&gt;0,H173&lt;1),2*H173,MATCH(A173,{-40000,-0.4999999999,0.5,40000},1)-1)</f>
        <v>2</v>
      </c>
      <c r="AB173" s="82">
        <f>IF(AND(I173&gt;0,I173&lt;1),2*I173,MATCH(L173,{-40000,-0.4999999999,0.5,40000},1)-1)</f>
        <v>0</v>
      </c>
      <c r="AC173" s="86" t="str">
        <f t="shared" si="13"/>
        <v>8+11</v>
      </c>
      <c r="AD173" s="87">
        <f>IF(AND(U173&gt;0,U173&lt;1),2*U173,MATCH(N173,{-40000,-0.4999999999,0.5,40000},1)-1)</f>
        <v>2</v>
      </c>
      <c r="AE173" s="82">
        <f>IF(AND(V173&gt;0,V173&lt;1),2*V173,MATCH(Y173,{-40000,-0.4999999999,0.5,40000},1)-1)</f>
        <v>0</v>
      </c>
    </row>
    <row r="174" spans="1:31" ht="16.5" customHeight="1">
      <c r="A174" s="24">
        <v>2.0625</v>
      </c>
      <c r="B174" s="25">
        <v>5</v>
      </c>
      <c r="C174" s="26">
        <v>4</v>
      </c>
      <c r="D174" s="162" t="s">
        <v>118</v>
      </c>
      <c r="E174" s="27" t="s">
        <v>52</v>
      </c>
      <c r="F174" s="159" t="s">
        <v>294</v>
      </c>
      <c r="G174" s="156">
        <v>10</v>
      </c>
      <c r="H174" s="28">
        <v>630</v>
      </c>
      <c r="I174" s="28"/>
      <c r="J174" s="29">
        <v>5</v>
      </c>
      <c r="K174" s="30">
        <v>5</v>
      </c>
      <c r="L174" s="24">
        <v>-2.0625</v>
      </c>
      <c r="M174" s="9"/>
      <c r="N174" s="24">
        <v>-0.03125</v>
      </c>
      <c r="O174" s="25">
        <v>5</v>
      </c>
      <c r="P174" s="26">
        <v>4</v>
      </c>
      <c r="Q174" s="162" t="s">
        <v>119</v>
      </c>
      <c r="R174" s="27" t="s">
        <v>54</v>
      </c>
      <c r="S174" s="161" t="s">
        <v>233</v>
      </c>
      <c r="T174" s="156">
        <v>11</v>
      </c>
      <c r="U174" s="28"/>
      <c r="V174" s="28">
        <v>450</v>
      </c>
      <c r="W174" s="29">
        <v>5</v>
      </c>
      <c r="X174" s="30">
        <v>5</v>
      </c>
      <c r="Y174" s="146">
        <v>0.03125</v>
      </c>
      <c r="Z174" s="88" t="str">
        <f t="shared" si="12"/>
        <v>4+5</v>
      </c>
      <c r="AA174" s="89">
        <f>IF(AND(H174&gt;0,H174&lt;1),2*H174,MATCH(A174,{-40000,-0.4999999999,0.5,40000},1)-1)</f>
        <v>2</v>
      </c>
      <c r="AB174" s="83">
        <f>IF(AND(I174&gt;0,I174&lt;1),2*I174,MATCH(L174,{-40000,-0.4999999999,0.5,40000},1)-1)</f>
        <v>0</v>
      </c>
      <c r="AC174" s="88" t="str">
        <f t="shared" si="13"/>
        <v>4+5</v>
      </c>
      <c r="AD174" s="89">
        <f>IF(AND(U174&gt;0,U174&lt;1),2*U174,MATCH(N174,{-40000,-0.4999999999,0.5,40000},1)-1)</f>
        <v>1</v>
      </c>
      <c r="AE174" s="83">
        <f>IF(AND(V174&gt;0,V174&lt;1),2*V174,MATCH(Y174,{-40000,-0.4999999999,0.5,40000},1)-1)</f>
        <v>1</v>
      </c>
    </row>
    <row r="175" spans="1:25" s="55" customFormat="1" ht="30" customHeight="1">
      <c r="A175" s="10"/>
      <c r="B175" s="10"/>
      <c r="C175" s="31"/>
      <c r="D175" s="10"/>
      <c r="E175" s="10"/>
      <c r="F175" s="10"/>
      <c r="G175" s="10"/>
      <c r="H175" s="10"/>
      <c r="I175" s="10"/>
      <c r="J175" s="31"/>
      <c r="K175" s="10"/>
      <c r="L175" s="10"/>
      <c r="M175" s="15"/>
      <c r="N175" s="10"/>
      <c r="O175" s="10"/>
      <c r="P175" s="31"/>
      <c r="Q175" s="10"/>
      <c r="R175" s="10"/>
      <c r="S175" s="96"/>
      <c r="T175" s="96"/>
      <c r="U175" s="10"/>
      <c r="V175" s="10"/>
      <c r="W175" s="31"/>
      <c r="X175" s="10"/>
      <c r="Y175" s="10"/>
    </row>
    <row r="176" spans="1:25" s="55" customFormat="1" ht="15">
      <c r="A176" s="2"/>
      <c r="B176" s="3" t="s">
        <v>2</v>
      </c>
      <c r="C176" s="4"/>
      <c r="D176" s="3"/>
      <c r="E176" s="5" t="s">
        <v>36</v>
      </c>
      <c r="F176" s="1"/>
      <c r="G176" s="1"/>
      <c r="H176" s="6" t="s">
        <v>4</v>
      </c>
      <c r="I176" s="6"/>
      <c r="J176" s="7" t="s">
        <v>22</v>
      </c>
      <c r="K176" s="7"/>
      <c r="L176" s="8"/>
      <c r="M176" s="9">
        <v>150</v>
      </c>
      <c r="N176" s="2"/>
      <c r="O176" s="3" t="s">
        <v>2</v>
      </c>
      <c r="P176" s="4"/>
      <c r="Q176" s="3"/>
      <c r="R176" s="5" t="s">
        <v>37</v>
      </c>
      <c r="S176" s="1"/>
      <c r="T176" s="1"/>
      <c r="U176" s="6" t="s">
        <v>4</v>
      </c>
      <c r="V176" s="6"/>
      <c r="W176" s="7" t="s">
        <v>1</v>
      </c>
      <c r="X176" s="7"/>
      <c r="Y176" s="8"/>
    </row>
    <row r="177" spans="1:25" s="55" customFormat="1" ht="12.75">
      <c r="A177" s="11"/>
      <c r="B177" s="11"/>
      <c r="C177" s="12"/>
      <c r="D177" s="13"/>
      <c r="E177" s="13"/>
      <c r="F177" s="13"/>
      <c r="G177" s="13"/>
      <c r="H177" s="14" t="s">
        <v>7</v>
      </c>
      <c r="I177" s="14"/>
      <c r="J177" s="7" t="s">
        <v>9</v>
      </c>
      <c r="K177" s="7"/>
      <c r="L177" s="8"/>
      <c r="M177" s="9">
        <v>150</v>
      </c>
      <c r="N177" s="11"/>
      <c r="O177" s="11"/>
      <c r="P177" s="12"/>
      <c r="Q177" s="13"/>
      <c r="R177" s="13"/>
      <c r="S177" s="13"/>
      <c r="T177" s="13"/>
      <c r="U177" s="14" t="s">
        <v>7</v>
      </c>
      <c r="V177" s="14"/>
      <c r="W177" s="7" t="s">
        <v>24</v>
      </c>
      <c r="X177" s="7"/>
      <c r="Y177" s="8"/>
    </row>
    <row r="178" spans="1:25" s="55" customFormat="1" ht="4.5" customHeight="1">
      <c r="A178" s="104"/>
      <c r="B178" s="105"/>
      <c r="C178" s="106"/>
      <c r="D178" s="107"/>
      <c r="E178" s="108"/>
      <c r="F178" s="109"/>
      <c r="G178" s="109"/>
      <c r="H178" s="110"/>
      <c r="I178" s="110"/>
      <c r="J178" s="106"/>
      <c r="K178" s="105"/>
      <c r="L178" s="111"/>
      <c r="M178" s="112"/>
      <c r="N178" s="104"/>
      <c r="O178" s="105"/>
      <c r="P178" s="106"/>
      <c r="Q178" s="107"/>
      <c r="R178" s="108"/>
      <c r="S178" s="109"/>
      <c r="T178" s="109"/>
      <c r="U178" s="110"/>
      <c r="V178" s="110"/>
      <c r="W178" s="106"/>
      <c r="X178" s="105"/>
      <c r="Y178" s="111"/>
    </row>
    <row r="179" spans="1:25" s="55" customFormat="1" ht="12.75" customHeight="1">
      <c r="A179" s="113"/>
      <c r="B179" s="114"/>
      <c r="C179" s="115"/>
      <c r="D179" s="116"/>
      <c r="E179" s="117" t="s">
        <v>48</v>
      </c>
      <c r="F179" s="118" t="s">
        <v>343</v>
      </c>
      <c r="G179" s="118"/>
      <c r="H179" s="59"/>
      <c r="I179" s="119"/>
      <c r="J179" s="68"/>
      <c r="K179" s="69"/>
      <c r="L179" s="70"/>
      <c r="M179" s="120"/>
      <c r="N179" s="113"/>
      <c r="O179" s="114"/>
      <c r="P179" s="115"/>
      <c r="Q179" s="116"/>
      <c r="R179" s="117" t="s">
        <v>48</v>
      </c>
      <c r="S179" s="118" t="s">
        <v>361</v>
      </c>
      <c r="T179" s="118"/>
      <c r="U179" s="59"/>
      <c r="V179" s="119"/>
      <c r="W179" s="68"/>
      <c r="X179" s="69"/>
      <c r="Y179" s="70"/>
    </row>
    <row r="180" spans="1:25" s="55" customFormat="1" ht="12.75" customHeight="1">
      <c r="A180" s="113"/>
      <c r="B180" s="114"/>
      <c r="C180" s="115"/>
      <c r="D180" s="116"/>
      <c r="E180" s="121" t="s">
        <v>49</v>
      </c>
      <c r="F180" s="118" t="s">
        <v>123</v>
      </c>
      <c r="G180" s="118"/>
      <c r="H180" s="122"/>
      <c r="I180" s="119"/>
      <c r="J180" s="71"/>
      <c r="K180" s="72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9.1</v>
      </c>
      <c r="L180" s="73"/>
      <c r="M180" s="120"/>
      <c r="N180" s="113"/>
      <c r="O180" s="114"/>
      <c r="P180" s="115"/>
      <c r="Q180" s="116"/>
      <c r="R180" s="121" t="s">
        <v>49</v>
      </c>
      <c r="S180" s="118" t="s">
        <v>362</v>
      </c>
      <c r="T180" s="118"/>
      <c r="U180" s="122"/>
      <c r="V180" s="119"/>
      <c r="W180" s="71"/>
      <c r="X180" s="72">
        <f>IF(S179&amp;S180&amp;S181&amp;S182="","",(LEN(S179&amp;S180&amp;S181&amp;S182)-LEN(SUBSTITUTE(S179&amp;S180&amp;S181&amp;S182,"Т","")))*4+(LEN(S179&amp;S180&amp;S181&amp;S182)-LEN(SUBSTITUTE(S179&amp;S180&amp;S181&amp;S182,"К","")))*3+(LEN(S179&amp;S180&amp;S181&amp;S182)-LEN(SUBSTITUTE(S179&amp;S180&amp;S181&amp;S182,"Д","")))*2+(LEN(S179&amp;S180&amp;S181&amp;S182)-LEN(SUBSTITUTE(S179&amp;S180&amp;S181&amp;S182,"В","")))+0.1)</f>
        <v>9.1</v>
      </c>
      <c r="Y180" s="73"/>
    </row>
    <row r="181" spans="1:25" s="55" customFormat="1" ht="12.75" customHeight="1">
      <c r="A181" s="113"/>
      <c r="B181" s="114"/>
      <c r="C181" s="115"/>
      <c r="D181" s="116"/>
      <c r="E181" s="121" t="s">
        <v>50</v>
      </c>
      <c r="F181" s="118" t="s">
        <v>344</v>
      </c>
      <c r="G181" s="118"/>
      <c r="H181" s="59"/>
      <c r="I181" s="119"/>
      <c r="J181" s="74">
        <f>IF(K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10.1</v>
      </c>
      <c r="K181" s="72" t="str">
        <f>IF(K180="","","+")</f>
        <v>+</v>
      </c>
      <c r="L181" s="75">
        <f>IF(K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13.1</v>
      </c>
      <c r="M181" s="120"/>
      <c r="N181" s="113"/>
      <c r="O181" s="114"/>
      <c r="P181" s="115"/>
      <c r="Q181" s="116"/>
      <c r="R181" s="121" t="s">
        <v>50</v>
      </c>
      <c r="S181" s="118" t="s">
        <v>8</v>
      </c>
      <c r="T181" s="118"/>
      <c r="U181" s="59"/>
      <c r="V181" s="119"/>
      <c r="W181" s="74">
        <f>IF(X180="","",(LEN(O183&amp;O184&amp;O185&amp;O186)-LEN(SUBSTITUTE(O183&amp;O184&amp;O185&amp;O186,"Т","")))*4+(LEN(O183&amp;O184&amp;O185&amp;O186)-LEN(SUBSTITUTE(O183&amp;O184&amp;O185&amp;O186,"К","")))*3+(LEN(O183&amp;O184&amp;O185&amp;O186)-LEN(SUBSTITUTE(O183&amp;O184&amp;O185&amp;O186,"Д","")))*2+(LEN(O183&amp;O184&amp;O185&amp;O186)-LEN(SUBSTITUTE(O183&amp;O184&amp;O185&amp;O186,"В","")))+0.1)</f>
        <v>16.1</v>
      </c>
      <c r="X181" s="72" t="str">
        <f>IF(X180="","","+")</f>
        <v>+</v>
      </c>
      <c r="Y181" s="75">
        <f>IF(X180="","",(LEN(U183&amp;U184&amp;U185&amp;U186)-LEN(SUBSTITUTE(U183&amp;U184&amp;U185&amp;U186,"Т","")))*4+(LEN(U183&amp;U184&amp;U185&amp;U186)-LEN(SUBSTITUTE(U183&amp;U184&amp;U185&amp;U186,"К","")))*3+(LEN(U183&amp;U184&amp;U185&amp;U186)-LEN(SUBSTITUTE(U183&amp;U184&amp;U185&amp;U186,"Д","")))*2+(LEN(U183&amp;U184&amp;U185&amp;U186)-LEN(SUBSTITUTE(U183&amp;U184&amp;U185&amp;U186,"В","")))+0.1)</f>
        <v>12.1</v>
      </c>
    </row>
    <row r="182" spans="1:25" s="55" customFormat="1" ht="12.75" customHeight="1">
      <c r="A182" s="113"/>
      <c r="B182" s="114"/>
      <c r="C182" s="115"/>
      <c r="D182" s="116"/>
      <c r="E182" s="117" t="s">
        <v>51</v>
      </c>
      <c r="F182" s="118" t="s">
        <v>345</v>
      </c>
      <c r="G182" s="118"/>
      <c r="H182" s="59"/>
      <c r="I182" s="119"/>
      <c r="J182" s="71"/>
      <c r="K182" s="72">
        <f>IF(K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8.1</v>
      </c>
      <c r="L182" s="73"/>
      <c r="M182" s="120"/>
      <c r="N182" s="113"/>
      <c r="O182" s="114"/>
      <c r="P182" s="115"/>
      <c r="Q182" s="116"/>
      <c r="R182" s="117" t="s">
        <v>51</v>
      </c>
      <c r="S182" s="118" t="s">
        <v>363</v>
      </c>
      <c r="T182" s="118"/>
      <c r="U182" s="59"/>
      <c r="V182" s="119"/>
      <c r="W182" s="71"/>
      <c r="X182" s="72">
        <f>IF(X180="","",(LEN(S187&amp;S188&amp;S189&amp;S190)-LEN(SUBSTITUTE(S187&amp;S188&amp;S189&amp;S190,"Т","")))*4+(LEN(S187&amp;S188&amp;S189&amp;S190)-LEN(SUBSTITUTE(S187&amp;S188&amp;S189&amp;S190,"К","")))*3+(LEN(S187&amp;S188&amp;S189&amp;S190)-LEN(SUBSTITUTE(S187&amp;S188&amp;S189&amp;S190,"Д","")))*2+(LEN(S187&amp;S188&amp;S189&amp;S190)-LEN(SUBSTITUTE(S187&amp;S188&amp;S189&amp;S190,"В","")))+0.1)</f>
        <v>3.1</v>
      </c>
      <c r="Y182" s="73"/>
    </row>
    <row r="183" spans="1:25" s="55" customFormat="1" ht="12.75" customHeight="1">
      <c r="A183" s="123" t="s">
        <v>48</v>
      </c>
      <c r="B183" s="124" t="s">
        <v>352</v>
      </c>
      <c r="C183" s="115"/>
      <c r="D183" s="116"/>
      <c r="E183" s="125"/>
      <c r="F183" s="59"/>
      <c r="G183" s="117" t="s">
        <v>48</v>
      </c>
      <c r="H183" s="126" t="s">
        <v>346</v>
      </c>
      <c r="J183" s="59"/>
      <c r="K183" s="122"/>
      <c r="L183" s="60"/>
      <c r="M183" s="120"/>
      <c r="N183" s="123" t="s">
        <v>48</v>
      </c>
      <c r="O183" s="124" t="s">
        <v>126</v>
      </c>
      <c r="P183" s="115"/>
      <c r="Q183" s="116"/>
      <c r="R183" s="125"/>
      <c r="S183" s="59"/>
      <c r="T183" s="117" t="s">
        <v>48</v>
      </c>
      <c r="U183" s="126" t="s">
        <v>364</v>
      </c>
      <c r="W183" s="59"/>
      <c r="X183" s="122"/>
      <c r="Y183" s="60"/>
    </row>
    <row r="184" spans="1:25" s="55" customFormat="1" ht="12.75" customHeight="1">
      <c r="A184" s="127" t="s">
        <v>49</v>
      </c>
      <c r="B184" s="124" t="s">
        <v>353</v>
      </c>
      <c r="C184" s="128"/>
      <c r="D184" s="116"/>
      <c r="E184" s="125"/>
      <c r="F184" s="129"/>
      <c r="G184" s="121" t="s">
        <v>49</v>
      </c>
      <c r="H184" s="126" t="s">
        <v>347</v>
      </c>
      <c r="J184" s="59"/>
      <c r="K184" s="122"/>
      <c r="L184" s="60"/>
      <c r="M184" s="120"/>
      <c r="N184" s="127" t="s">
        <v>49</v>
      </c>
      <c r="O184" s="124" t="s">
        <v>363</v>
      </c>
      <c r="P184" s="128"/>
      <c r="Q184" s="116"/>
      <c r="R184" s="125"/>
      <c r="S184" s="129"/>
      <c r="T184" s="121" t="s">
        <v>49</v>
      </c>
      <c r="U184" s="126" t="s">
        <v>365</v>
      </c>
      <c r="W184" s="59"/>
      <c r="X184" s="122"/>
      <c r="Y184" s="60"/>
    </row>
    <row r="185" spans="1:25" s="55" customFormat="1" ht="12.75" customHeight="1">
      <c r="A185" s="127" t="s">
        <v>50</v>
      </c>
      <c r="B185" s="124" t="s">
        <v>354</v>
      </c>
      <c r="C185" s="115"/>
      <c r="D185" s="116"/>
      <c r="E185" s="125"/>
      <c r="F185" s="129"/>
      <c r="G185" s="121" t="s">
        <v>50</v>
      </c>
      <c r="H185" s="126" t="s">
        <v>348</v>
      </c>
      <c r="J185" s="59"/>
      <c r="K185" s="59"/>
      <c r="L185" s="60"/>
      <c r="M185" s="120"/>
      <c r="N185" s="127" t="s">
        <v>50</v>
      </c>
      <c r="O185" s="124" t="s">
        <v>370</v>
      </c>
      <c r="P185" s="115"/>
      <c r="Q185" s="116"/>
      <c r="R185" s="125"/>
      <c r="S185" s="129"/>
      <c r="T185" s="121" t="s">
        <v>50</v>
      </c>
      <c r="U185" s="126" t="s">
        <v>340</v>
      </c>
      <c r="W185" s="59"/>
      <c r="X185" s="59"/>
      <c r="Y185" s="60"/>
    </row>
    <row r="186" spans="1:25" s="55" customFormat="1" ht="12.75" customHeight="1">
      <c r="A186" s="123" t="s">
        <v>51</v>
      </c>
      <c r="B186" s="124" t="s">
        <v>355</v>
      </c>
      <c r="C186" s="128"/>
      <c r="D186" s="116"/>
      <c r="E186" s="125"/>
      <c r="F186" s="59"/>
      <c r="G186" s="117" t="s">
        <v>51</v>
      </c>
      <c r="H186" s="126" t="s">
        <v>349</v>
      </c>
      <c r="J186" s="59"/>
      <c r="K186" s="61" t="s">
        <v>55</v>
      </c>
      <c r="L186" s="60"/>
      <c r="M186" s="120"/>
      <c r="N186" s="123" t="s">
        <v>51</v>
      </c>
      <c r="O186" s="124" t="s">
        <v>8</v>
      </c>
      <c r="P186" s="128"/>
      <c r="Q186" s="116"/>
      <c r="R186" s="125"/>
      <c r="S186" s="59"/>
      <c r="T186" s="117" t="s">
        <v>51</v>
      </c>
      <c r="U186" s="126" t="s">
        <v>366</v>
      </c>
      <c r="W186" s="59"/>
      <c r="X186" s="61" t="s">
        <v>55</v>
      </c>
      <c r="Y186" s="60"/>
    </row>
    <row r="187" spans="1:25" s="55" customFormat="1" ht="12.75" customHeight="1">
      <c r="A187" s="130"/>
      <c r="B187" s="128"/>
      <c r="C187" s="128"/>
      <c r="D187" s="116"/>
      <c r="E187" s="117" t="s">
        <v>48</v>
      </c>
      <c r="F187" s="118" t="s">
        <v>350</v>
      </c>
      <c r="G187" s="118"/>
      <c r="H187" s="59"/>
      <c r="I187" s="131"/>
      <c r="J187" s="62" t="s">
        <v>52</v>
      </c>
      <c r="K187" s="154" t="s">
        <v>476</v>
      </c>
      <c r="L187" s="60"/>
      <c r="M187" s="120"/>
      <c r="N187" s="130"/>
      <c r="O187" s="128"/>
      <c r="P187" s="128"/>
      <c r="Q187" s="116"/>
      <c r="R187" s="117" t="s">
        <v>48</v>
      </c>
      <c r="S187" s="176" t="s">
        <v>367</v>
      </c>
      <c r="T187" s="118"/>
      <c r="U187" s="59"/>
      <c r="V187" s="131"/>
      <c r="W187" s="62" t="s">
        <v>52</v>
      </c>
      <c r="X187" s="154" t="s">
        <v>479</v>
      </c>
      <c r="Y187" s="60"/>
    </row>
    <row r="188" spans="1:25" s="55" customFormat="1" ht="12.75" customHeight="1">
      <c r="A188" s="113"/>
      <c r="B188" s="63" t="s">
        <v>56</v>
      </c>
      <c r="C188" s="115"/>
      <c r="D188" s="116"/>
      <c r="E188" s="121" t="s">
        <v>49</v>
      </c>
      <c r="F188" s="118" t="s">
        <v>268</v>
      </c>
      <c r="G188" s="118"/>
      <c r="H188" s="59"/>
      <c r="I188" s="119"/>
      <c r="J188" s="62" t="s">
        <v>46</v>
      </c>
      <c r="K188" s="155" t="s">
        <v>476</v>
      </c>
      <c r="L188" s="60"/>
      <c r="M188" s="120"/>
      <c r="N188" s="113"/>
      <c r="O188" s="63" t="s">
        <v>56</v>
      </c>
      <c r="P188" s="115"/>
      <c r="Q188" s="116"/>
      <c r="R188" s="121" t="s">
        <v>49</v>
      </c>
      <c r="S188" s="176" t="s">
        <v>368</v>
      </c>
      <c r="T188" s="118"/>
      <c r="U188" s="59"/>
      <c r="V188" s="119"/>
      <c r="W188" s="62" t="s">
        <v>46</v>
      </c>
      <c r="X188" s="155" t="s">
        <v>481</v>
      </c>
      <c r="Y188" s="60"/>
    </row>
    <row r="189" spans="1:25" s="55" customFormat="1" ht="12.75" customHeight="1">
      <c r="A189" s="113"/>
      <c r="B189" s="63" t="s">
        <v>478</v>
      </c>
      <c r="C189" s="115"/>
      <c r="D189" s="116"/>
      <c r="E189" s="121" t="s">
        <v>50</v>
      </c>
      <c r="F189" s="118" t="s">
        <v>351</v>
      </c>
      <c r="G189" s="118"/>
      <c r="H189" s="122"/>
      <c r="I189" s="119"/>
      <c r="J189" s="62" t="s">
        <v>54</v>
      </c>
      <c r="K189" s="155" t="s">
        <v>477</v>
      </c>
      <c r="L189" s="60"/>
      <c r="M189" s="120"/>
      <c r="N189" s="113"/>
      <c r="O189" s="63" t="s">
        <v>483</v>
      </c>
      <c r="P189" s="115"/>
      <c r="Q189" s="116"/>
      <c r="R189" s="121" t="s">
        <v>50</v>
      </c>
      <c r="S189" s="118" t="s">
        <v>204</v>
      </c>
      <c r="T189" s="118"/>
      <c r="U189" s="122"/>
      <c r="V189" s="119"/>
      <c r="W189" s="62" t="s">
        <v>54</v>
      </c>
      <c r="X189" s="155" t="s">
        <v>480</v>
      </c>
      <c r="Y189" s="60"/>
    </row>
    <row r="190" spans="1:25" s="55" customFormat="1" ht="12.75" customHeight="1">
      <c r="A190" s="132"/>
      <c r="B190" s="64"/>
      <c r="C190" s="64"/>
      <c r="D190" s="116"/>
      <c r="E190" s="117" t="s">
        <v>51</v>
      </c>
      <c r="F190" s="124" t="s">
        <v>271</v>
      </c>
      <c r="G190" s="124"/>
      <c r="H190" s="64"/>
      <c r="I190" s="64"/>
      <c r="J190" s="65" t="s">
        <v>53</v>
      </c>
      <c r="K190" s="155" t="s">
        <v>477</v>
      </c>
      <c r="L190" s="66"/>
      <c r="M190" s="133"/>
      <c r="N190" s="132"/>
      <c r="O190" s="64"/>
      <c r="P190" s="64"/>
      <c r="Q190" s="116"/>
      <c r="R190" s="117" t="s">
        <v>51</v>
      </c>
      <c r="S190" s="124" t="s">
        <v>369</v>
      </c>
      <c r="T190" s="124"/>
      <c r="U190" s="64"/>
      <c r="V190" s="64"/>
      <c r="W190" s="65" t="s">
        <v>53</v>
      </c>
      <c r="X190" s="155" t="s">
        <v>482</v>
      </c>
      <c r="Y190" s="66"/>
    </row>
    <row r="191" spans="1:25" ht="4.5" customHeight="1">
      <c r="A191" s="134"/>
      <c r="B191" s="135"/>
      <c r="C191" s="136"/>
      <c r="D191" s="137"/>
      <c r="E191" s="138"/>
      <c r="F191" s="139"/>
      <c r="G191" s="139"/>
      <c r="H191" s="140"/>
      <c r="I191" s="140"/>
      <c r="J191" s="136"/>
      <c r="K191" s="135"/>
      <c r="L191" s="141"/>
      <c r="M191" s="142"/>
      <c r="N191" s="134"/>
      <c r="O191" s="135"/>
      <c r="P191" s="136"/>
      <c r="Q191" s="137"/>
      <c r="R191" s="138"/>
      <c r="S191" s="139"/>
      <c r="T191" s="139"/>
      <c r="U191" s="140"/>
      <c r="V191" s="140"/>
      <c r="W191" s="136"/>
      <c r="X191" s="135"/>
      <c r="Y191" s="141"/>
    </row>
    <row r="192" spans="1:31" ht="12.75" customHeight="1">
      <c r="A192" s="16"/>
      <c r="B192" s="16" t="s">
        <v>10</v>
      </c>
      <c r="C192" s="17"/>
      <c r="D192" s="18" t="s">
        <v>11</v>
      </c>
      <c r="E192" s="18" t="s">
        <v>12</v>
      </c>
      <c r="F192" s="157" t="s">
        <v>70</v>
      </c>
      <c r="G192" s="18" t="s">
        <v>13</v>
      </c>
      <c r="H192" s="19" t="s">
        <v>14</v>
      </c>
      <c r="I192" s="20"/>
      <c r="J192" s="17" t="s">
        <v>15</v>
      </c>
      <c r="K192" s="18" t="s">
        <v>10</v>
      </c>
      <c r="L192" s="16" t="s">
        <v>16</v>
      </c>
      <c r="M192" s="9">
        <v>150</v>
      </c>
      <c r="N192" s="16"/>
      <c r="O192" s="16" t="s">
        <v>10</v>
      </c>
      <c r="P192" s="17"/>
      <c r="Q192" s="18" t="s">
        <v>11</v>
      </c>
      <c r="R192" s="18" t="s">
        <v>12</v>
      </c>
      <c r="S192" s="157" t="s">
        <v>70</v>
      </c>
      <c r="T192" s="18" t="s">
        <v>13</v>
      </c>
      <c r="U192" s="19" t="s">
        <v>14</v>
      </c>
      <c r="V192" s="20"/>
      <c r="W192" s="17" t="s">
        <v>15</v>
      </c>
      <c r="X192" s="18" t="s">
        <v>10</v>
      </c>
      <c r="Y192" s="143" t="s">
        <v>16</v>
      </c>
      <c r="Z192" s="169" t="s">
        <v>60</v>
      </c>
      <c r="AA192" s="170"/>
      <c r="AB192" s="171"/>
      <c r="AC192" s="172" t="s">
        <v>61</v>
      </c>
      <c r="AD192" s="173"/>
      <c r="AE192" s="174"/>
    </row>
    <row r="193" spans="1:31" ht="12.75">
      <c r="A193" s="21" t="s">
        <v>16</v>
      </c>
      <c r="B193" s="92" t="s">
        <v>17</v>
      </c>
      <c r="C193" s="93" t="s">
        <v>18</v>
      </c>
      <c r="D193" s="94" t="s">
        <v>19</v>
      </c>
      <c r="E193" s="94" t="s">
        <v>20</v>
      </c>
      <c r="F193" s="94"/>
      <c r="G193" s="94"/>
      <c r="H193" s="23" t="s">
        <v>18</v>
      </c>
      <c r="I193" s="23" t="s">
        <v>15</v>
      </c>
      <c r="J193" s="22"/>
      <c r="K193" s="21" t="s">
        <v>17</v>
      </c>
      <c r="L193" s="21"/>
      <c r="M193" s="9">
        <v>150</v>
      </c>
      <c r="N193" s="21" t="s">
        <v>16</v>
      </c>
      <c r="O193" s="21" t="s">
        <v>17</v>
      </c>
      <c r="P193" s="22" t="s">
        <v>18</v>
      </c>
      <c r="Q193" s="144" t="s">
        <v>19</v>
      </c>
      <c r="R193" s="144" t="s">
        <v>20</v>
      </c>
      <c r="S193" s="144"/>
      <c r="T193" s="144"/>
      <c r="U193" s="23" t="s">
        <v>18</v>
      </c>
      <c r="V193" s="23" t="s">
        <v>15</v>
      </c>
      <c r="W193" s="22"/>
      <c r="X193" s="21" t="s">
        <v>17</v>
      </c>
      <c r="Y193" s="145"/>
      <c r="Z193" s="90" t="s">
        <v>59</v>
      </c>
      <c r="AA193" s="175" t="s">
        <v>64</v>
      </c>
      <c r="AB193" s="171"/>
      <c r="AC193" s="90" t="s">
        <v>59</v>
      </c>
      <c r="AD193" s="173" t="s">
        <v>64</v>
      </c>
      <c r="AE193" s="174"/>
    </row>
    <row r="194" spans="1:31" ht="16.5" customHeight="1">
      <c r="A194" s="24">
        <v>12.46875</v>
      </c>
      <c r="B194" s="25">
        <v>10</v>
      </c>
      <c r="C194" s="26">
        <v>11</v>
      </c>
      <c r="D194" s="160" t="s">
        <v>357</v>
      </c>
      <c r="E194" s="27" t="s">
        <v>46</v>
      </c>
      <c r="F194" s="159" t="s">
        <v>356</v>
      </c>
      <c r="G194" s="156">
        <v>8</v>
      </c>
      <c r="H194" s="28">
        <v>670</v>
      </c>
      <c r="I194" s="28"/>
      <c r="J194" s="29">
        <v>3</v>
      </c>
      <c r="K194" s="30">
        <v>0</v>
      </c>
      <c r="L194" s="24">
        <v>-12.46875</v>
      </c>
      <c r="M194" s="9"/>
      <c r="N194" s="24">
        <v>-13.5</v>
      </c>
      <c r="O194" s="25">
        <v>0</v>
      </c>
      <c r="P194" s="26">
        <v>11</v>
      </c>
      <c r="Q194" s="160" t="s">
        <v>371</v>
      </c>
      <c r="R194" s="27" t="s">
        <v>53</v>
      </c>
      <c r="S194" s="159" t="s">
        <v>216</v>
      </c>
      <c r="T194" s="156">
        <v>13</v>
      </c>
      <c r="U194" s="28"/>
      <c r="V194" s="28">
        <v>2140</v>
      </c>
      <c r="W194" s="29">
        <v>3</v>
      </c>
      <c r="X194" s="30">
        <v>10</v>
      </c>
      <c r="Y194" s="146">
        <v>13.5</v>
      </c>
      <c r="Z194" s="84" t="str">
        <f aca="true" t="shared" si="14" ref="Z194:Z199">C194&amp;"+"&amp;J194</f>
        <v>11+3</v>
      </c>
      <c r="AA194" s="85">
        <f>IF(AND(H194&gt;0,H194&lt;1),2*H194,MATCH(A194,{-40000,-0.4999999999,0.5,40000},1)-1)</f>
        <v>2</v>
      </c>
      <c r="AB194" s="81">
        <f>IF(AND(I194&gt;0,I194&lt;1),2*I194,MATCH(L194,{-40000,-0.4999999999,0.5,40000},1)-1)</f>
        <v>0</v>
      </c>
      <c r="AC194" s="84" t="str">
        <f aca="true" t="shared" si="15" ref="AC194:AC199">P194&amp;"+"&amp;W194</f>
        <v>11+3</v>
      </c>
      <c r="AD194" s="85">
        <f>IF(AND(U194&gt;0,U194&lt;1),2*U194,MATCH(N194,{-40000,-0.4999999999,0.5,40000},1)-1)</f>
        <v>0</v>
      </c>
      <c r="AE194" s="81">
        <f>IF(AND(V194&gt;0,V194&lt;1),2*V194,MATCH(Y194,{-40000,-0.4999999999,0.5,40000},1)-1)</f>
        <v>2</v>
      </c>
    </row>
    <row r="195" spans="1:31" ht="16.5" customHeight="1">
      <c r="A195" s="24">
        <v>0.3125</v>
      </c>
      <c r="B195" s="25">
        <v>6</v>
      </c>
      <c r="C195" s="26">
        <v>2</v>
      </c>
      <c r="D195" s="160" t="s">
        <v>313</v>
      </c>
      <c r="E195" s="27" t="s">
        <v>54</v>
      </c>
      <c r="F195" s="159" t="s">
        <v>160</v>
      </c>
      <c r="G195" s="156">
        <v>7</v>
      </c>
      <c r="H195" s="28"/>
      <c r="I195" s="28">
        <v>90</v>
      </c>
      <c r="J195" s="29">
        <v>4</v>
      </c>
      <c r="K195" s="30">
        <v>4</v>
      </c>
      <c r="L195" s="24">
        <v>-0.3125</v>
      </c>
      <c r="M195" s="9"/>
      <c r="N195" s="24">
        <v>1.34375</v>
      </c>
      <c r="O195" s="25">
        <v>6</v>
      </c>
      <c r="P195" s="26">
        <v>2</v>
      </c>
      <c r="Q195" s="160" t="s">
        <v>373</v>
      </c>
      <c r="R195" s="27" t="s">
        <v>53</v>
      </c>
      <c r="S195" s="159" t="s">
        <v>372</v>
      </c>
      <c r="T195" s="156">
        <v>13</v>
      </c>
      <c r="U195" s="28"/>
      <c r="V195" s="28">
        <v>1150</v>
      </c>
      <c r="W195" s="29">
        <v>4</v>
      </c>
      <c r="X195" s="30">
        <v>4</v>
      </c>
      <c r="Y195" s="146">
        <v>-1.34375</v>
      </c>
      <c r="Z195" s="86" t="str">
        <f t="shared" si="14"/>
        <v>2+4</v>
      </c>
      <c r="AA195" s="87">
        <f>IF(AND(H195&gt;0,H195&lt;1),2*H195,MATCH(A195,{-40000,-0.4999999999,0.5,40000},1)-1)</f>
        <v>1</v>
      </c>
      <c r="AB195" s="82">
        <f>IF(AND(I195&gt;0,I195&lt;1),2*I195,MATCH(L195,{-40000,-0.4999999999,0.5,40000},1)-1)</f>
        <v>1</v>
      </c>
      <c r="AC195" s="86" t="str">
        <f t="shared" si="15"/>
        <v>2+4</v>
      </c>
      <c r="AD195" s="87">
        <f>IF(AND(U195&gt;0,U195&lt;1),2*U195,MATCH(N195,{-40000,-0.4999999999,0.5,40000},1)-1)</f>
        <v>2</v>
      </c>
      <c r="AE195" s="82">
        <f>IF(AND(V195&gt;0,V195&lt;1),2*V195,MATCH(Y195,{-40000,-0.4999999999,0.5,40000},1)-1)</f>
        <v>0</v>
      </c>
    </row>
    <row r="196" spans="1:31" ht="16.5" customHeight="1">
      <c r="A196" s="24">
        <v>2.71875</v>
      </c>
      <c r="B196" s="25">
        <v>8</v>
      </c>
      <c r="C196" s="147">
        <v>12</v>
      </c>
      <c r="D196" s="95"/>
      <c r="E196" s="27" t="s">
        <v>358</v>
      </c>
      <c r="F196" s="159"/>
      <c r="G196" s="156"/>
      <c r="H196" s="28">
        <v>0</v>
      </c>
      <c r="I196" s="28">
        <v>0</v>
      </c>
      <c r="J196" s="148">
        <v>8</v>
      </c>
      <c r="K196" s="149">
        <v>2</v>
      </c>
      <c r="L196" s="150">
        <v>-2.71875</v>
      </c>
      <c r="M196" s="151"/>
      <c r="N196" s="150">
        <v>-3.75</v>
      </c>
      <c r="O196" s="152">
        <v>3</v>
      </c>
      <c r="P196" s="147">
        <v>12</v>
      </c>
      <c r="Q196" s="162" t="s">
        <v>295</v>
      </c>
      <c r="R196" s="27" t="s">
        <v>53</v>
      </c>
      <c r="S196" s="159" t="s">
        <v>372</v>
      </c>
      <c r="T196" s="156">
        <v>13</v>
      </c>
      <c r="U196" s="28"/>
      <c r="V196" s="28">
        <v>1390</v>
      </c>
      <c r="W196" s="148">
        <v>8</v>
      </c>
      <c r="X196" s="30">
        <v>7</v>
      </c>
      <c r="Y196" s="146">
        <v>3.75</v>
      </c>
      <c r="Z196" s="86" t="str">
        <f t="shared" si="14"/>
        <v>12+8</v>
      </c>
      <c r="AA196" s="87">
        <f>IF(AND(H196&gt;0,H196&lt;1),2*H196,MATCH(A196,{-40000,-0.4999999999,0.5,40000},1)-1)</f>
        <v>2</v>
      </c>
      <c r="AB196" s="82">
        <f>IF(AND(I196&gt;0,I196&lt;1),2*I196,MATCH(L196,{-40000,-0.4999999999,0.5,40000},1)-1)</f>
        <v>0</v>
      </c>
      <c r="AC196" s="86" t="str">
        <f t="shared" si="15"/>
        <v>12+8</v>
      </c>
      <c r="AD196" s="87">
        <f>IF(AND(U196&gt;0,U196&lt;1),2*U196,MATCH(N196,{-40000,-0.4999999999,0.5,40000},1)-1)</f>
        <v>0</v>
      </c>
      <c r="AE196" s="82">
        <f>IF(AND(V196&gt;0,V196&lt;1),2*V196,MATCH(Y196,{-40000,-0.4999999999,0.5,40000},1)-1)</f>
        <v>2</v>
      </c>
    </row>
    <row r="197" spans="1:31" ht="16.5" customHeight="1">
      <c r="A197" s="24">
        <v>-1.4375</v>
      </c>
      <c r="B197" s="25">
        <v>3</v>
      </c>
      <c r="C197" s="26">
        <v>9</v>
      </c>
      <c r="D197" s="162" t="s">
        <v>137</v>
      </c>
      <c r="E197" s="153" t="s">
        <v>53</v>
      </c>
      <c r="F197" s="161" t="s">
        <v>233</v>
      </c>
      <c r="G197" s="156">
        <v>9</v>
      </c>
      <c r="H197" s="28"/>
      <c r="I197" s="28">
        <v>140</v>
      </c>
      <c r="J197" s="29">
        <v>5</v>
      </c>
      <c r="K197" s="30">
        <v>7</v>
      </c>
      <c r="L197" s="24">
        <v>1.4375</v>
      </c>
      <c r="M197" s="9"/>
      <c r="N197" s="24">
        <v>9.1875</v>
      </c>
      <c r="O197" s="25">
        <v>8</v>
      </c>
      <c r="P197" s="26">
        <v>9</v>
      </c>
      <c r="Q197" s="162" t="s">
        <v>178</v>
      </c>
      <c r="R197" s="153" t="s">
        <v>54</v>
      </c>
      <c r="S197" s="159" t="s">
        <v>236</v>
      </c>
      <c r="T197" s="156">
        <v>13</v>
      </c>
      <c r="U197" s="28"/>
      <c r="V197" s="28">
        <v>720</v>
      </c>
      <c r="W197" s="29">
        <v>5</v>
      </c>
      <c r="X197" s="30">
        <v>2</v>
      </c>
      <c r="Y197" s="146">
        <v>-9.1875</v>
      </c>
      <c r="Z197" s="86" t="str">
        <f t="shared" si="14"/>
        <v>9+5</v>
      </c>
      <c r="AA197" s="87">
        <f>IF(AND(H197&gt;0,H197&lt;1),2*H197,MATCH(A197,{-40000,-0.4999999999,0.5,40000},1)-1)</f>
        <v>0</v>
      </c>
      <c r="AB197" s="82">
        <f>IF(AND(I197&gt;0,I197&lt;1),2*I197,MATCH(L197,{-40000,-0.4999999999,0.5,40000},1)-1)</f>
        <v>2</v>
      </c>
      <c r="AC197" s="86" t="str">
        <f t="shared" si="15"/>
        <v>9+5</v>
      </c>
      <c r="AD197" s="87">
        <f>IF(AND(U197&gt;0,U197&lt;1),2*U197,MATCH(N197,{-40000,-0.4999999999,0.5,40000},1)-1)</f>
        <v>2</v>
      </c>
      <c r="AE197" s="82">
        <f>IF(AND(V197&gt;0,V197&lt;1),2*V197,MATCH(Y197,{-40000,-0.4999999999,0.5,40000},1)-1)</f>
        <v>0</v>
      </c>
    </row>
    <row r="198" spans="1:31" ht="16.5" customHeight="1">
      <c r="A198" s="24">
        <v>-1.4375</v>
      </c>
      <c r="B198" s="25">
        <v>3</v>
      </c>
      <c r="C198" s="26">
        <v>6</v>
      </c>
      <c r="D198" s="162" t="s">
        <v>137</v>
      </c>
      <c r="E198" s="27" t="s">
        <v>53</v>
      </c>
      <c r="F198" s="159" t="s">
        <v>359</v>
      </c>
      <c r="G198" s="156">
        <v>9</v>
      </c>
      <c r="H198" s="28"/>
      <c r="I198" s="28">
        <v>140</v>
      </c>
      <c r="J198" s="29">
        <v>10</v>
      </c>
      <c r="K198" s="30">
        <v>7</v>
      </c>
      <c r="L198" s="24">
        <v>1.4375</v>
      </c>
      <c r="M198" s="9"/>
      <c r="N198" s="24">
        <v>-3.75</v>
      </c>
      <c r="O198" s="25">
        <v>3</v>
      </c>
      <c r="P198" s="26">
        <v>6</v>
      </c>
      <c r="Q198" s="162" t="s">
        <v>295</v>
      </c>
      <c r="R198" s="27" t="s">
        <v>53</v>
      </c>
      <c r="S198" s="159" t="s">
        <v>216</v>
      </c>
      <c r="T198" s="156">
        <v>13</v>
      </c>
      <c r="U198" s="28"/>
      <c r="V198" s="28">
        <v>1390</v>
      </c>
      <c r="W198" s="29">
        <v>10</v>
      </c>
      <c r="X198" s="30">
        <v>7</v>
      </c>
      <c r="Y198" s="146">
        <v>3.75</v>
      </c>
      <c r="Z198" s="86" t="str">
        <f t="shared" si="14"/>
        <v>6+10</v>
      </c>
      <c r="AA198" s="87">
        <f>IF(AND(H198&gt;0,H198&lt;1),2*H198,MATCH(A198,{-40000,-0.4999999999,0.5,40000},1)-1)</f>
        <v>0</v>
      </c>
      <c r="AB198" s="82">
        <f>IF(AND(I198&gt;0,I198&lt;1),2*I198,MATCH(L198,{-40000,-0.4999999999,0.5,40000},1)-1)</f>
        <v>2</v>
      </c>
      <c r="AC198" s="86" t="str">
        <f t="shared" si="15"/>
        <v>6+10</v>
      </c>
      <c r="AD198" s="87">
        <f>IF(AND(U198&gt;0,U198&lt;1),2*U198,MATCH(N198,{-40000,-0.4999999999,0.5,40000},1)-1)</f>
        <v>0</v>
      </c>
      <c r="AE198" s="82">
        <f>IF(AND(V198&gt;0,V198&lt;1),2*V198,MATCH(Y198,{-40000,-0.4999999999,0.5,40000},1)-1)</f>
        <v>2</v>
      </c>
    </row>
    <row r="199" spans="1:31" ht="16.5" customHeight="1">
      <c r="A199" s="24">
        <v>-7.625</v>
      </c>
      <c r="B199" s="25">
        <v>0</v>
      </c>
      <c r="C199" s="26">
        <v>7</v>
      </c>
      <c r="D199" s="162" t="s">
        <v>360</v>
      </c>
      <c r="E199" s="27" t="s">
        <v>54</v>
      </c>
      <c r="F199" s="159" t="s">
        <v>160</v>
      </c>
      <c r="G199" s="156">
        <v>12</v>
      </c>
      <c r="H199" s="28"/>
      <c r="I199" s="28">
        <v>420</v>
      </c>
      <c r="J199" s="29">
        <v>1</v>
      </c>
      <c r="K199" s="30">
        <v>10</v>
      </c>
      <c r="L199" s="24">
        <v>7.625</v>
      </c>
      <c r="M199" s="9"/>
      <c r="N199" s="24">
        <v>10.375</v>
      </c>
      <c r="O199" s="25">
        <v>10</v>
      </c>
      <c r="P199" s="26">
        <v>7</v>
      </c>
      <c r="Q199" s="162" t="s">
        <v>374</v>
      </c>
      <c r="R199" s="27" t="s">
        <v>53</v>
      </c>
      <c r="S199" s="159" t="s">
        <v>372</v>
      </c>
      <c r="T199" s="156">
        <v>13</v>
      </c>
      <c r="U199" s="28"/>
      <c r="V199" s="28">
        <v>640</v>
      </c>
      <c r="W199" s="29">
        <v>1</v>
      </c>
      <c r="X199" s="30">
        <v>0</v>
      </c>
      <c r="Y199" s="146">
        <v>-10.375</v>
      </c>
      <c r="Z199" s="88" t="str">
        <f t="shared" si="14"/>
        <v>7+1</v>
      </c>
      <c r="AA199" s="89">
        <f>IF(AND(H199&gt;0,H199&lt;1),2*H199,MATCH(A199,{-40000,-0.4999999999,0.5,40000},1)-1)</f>
        <v>0</v>
      </c>
      <c r="AB199" s="83">
        <f>IF(AND(I199&gt;0,I199&lt;1),2*I199,MATCH(L199,{-40000,-0.4999999999,0.5,40000},1)-1)</f>
        <v>2</v>
      </c>
      <c r="AC199" s="88" t="str">
        <f t="shared" si="15"/>
        <v>7+1</v>
      </c>
      <c r="AD199" s="89">
        <f>IF(AND(U199&gt;0,U199&lt;1),2*U199,MATCH(N199,{-40000,-0.4999999999,0.5,40000},1)-1)</f>
        <v>2</v>
      </c>
      <c r="AE199" s="83">
        <f>IF(AND(V199&gt;0,V199&lt;1),2*V199,MATCH(Y199,{-40000,-0.4999999999,0.5,40000},1)-1)</f>
        <v>0</v>
      </c>
    </row>
    <row r="200" spans="1:25" s="55" customFormat="1" ht="9.75" customHeight="1">
      <c r="A200" s="97"/>
      <c r="B200" s="98"/>
      <c r="C200" s="99"/>
      <c r="D200" s="100"/>
      <c r="E200" s="101"/>
      <c r="F200" s="102"/>
      <c r="G200" s="102"/>
      <c r="H200" s="103"/>
      <c r="I200" s="103"/>
      <c r="J200" s="99"/>
      <c r="K200" s="98"/>
      <c r="L200" s="97"/>
      <c r="M200" s="9"/>
      <c r="N200" s="97"/>
      <c r="O200" s="98"/>
      <c r="P200" s="99"/>
      <c r="Q200" s="100"/>
      <c r="R200" s="101"/>
      <c r="S200" s="102"/>
      <c r="T200" s="102"/>
      <c r="U200" s="103"/>
      <c r="V200" s="103"/>
      <c r="W200" s="99"/>
      <c r="X200" s="98"/>
      <c r="Y200" s="97"/>
    </row>
    <row r="201" spans="1:25" s="55" customFormat="1" ht="15">
      <c r="A201" s="2"/>
      <c r="B201" s="3" t="s">
        <v>2</v>
      </c>
      <c r="C201" s="4"/>
      <c r="D201" s="3"/>
      <c r="E201" s="5" t="s">
        <v>57</v>
      </c>
      <c r="F201" s="1"/>
      <c r="G201" s="1"/>
      <c r="H201" s="6" t="s">
        <v>4</v>
      </c>
      <c r="I201" s="6"/>
      <c r="J201" s="7" t="s">
        <v>5</v>
      </c>
      <c r="K201" s="7"/>
      <c r="L201" s="8"/>
      <c r="M201" s="9">
        <v>150</v>
      </c>
      <c r="N201" s="2"/>
      <c r="O201" s="3" t="s">
        <v>2</v>
      </c>
      <c r="P201" s="4"/>
      <c r="Q201" s="3"/>
      <c r="R201" s="5" t="s">
        <v>58</v>
      </c>
      <c r="S201" s="1"/>
      <c r="T201" s="1"/>
      <c r="U201" s="6" t="s">
        <v>4</v>
      </c>
      <c r="V201" s="6"/>
      <c r="W201" s="7" t="s">
        <v>0</v>
      </c>
      <c r="X201" s="7"/>
      <c r="Y201" s="8"/>
    </row>
    <row r="202" spans="1:25" s="55" customFormat="1" ht="12.75">
      <c r="A202" s="11"/>
      <c r="B202" s="11"/>
      <c r="C202" s="12"/>
      <c r="D202" s="13"/>
      <c r="E202" s="13"/>
      <c r="F202" s="13"/>
      <c r="G202" s="13"/>
      <c r="H202" s="14" t="s">
        <v>7</v>
      </c>
      <c r="I202" s="14"/>
      <c r="J202" s="7" t="s">
        <v>8</v>
      </c>
      <c r="K202" s="7"/>
      <c r="L202" s="8"/>
      <c r="M202" s="9">
        <v>150</v>
      </c>
      <c r="N202" s="11"/>
      <c r="O202" s="11"/>
      <c r="P202" s="12"/>
      <c r="Q202" s="13"/>
      <c r="R202" s="13"/>
      <c r="S202" s="13"/>
      <c r="T202" s="13"/>
      <c r="U202" s="14" t="s">
        <v>7</v>
      </c>
      <c r="V202" s="14"/>
      <c r="W202" s="7" t="s">
        <v>9</v>
      </c>
      <c r="X202" s="7"/>
      <c r="Y202" s="8"/>
    </row>
    <row r="203" spans="1:25" s="55" customFormat="1" ht="4.5" customHeight="1">
      <c r="A203" s="104"/>
      <c r="B203" s="105"/>
      <c r="C203" s="106"/>
      <c r="D203" s="107"/>
      <c r="E203" s="108"/>
      <c r="F203" s="109"/>
      <c r="G203" s="109"/>
      <c r="H203" s="110"/>
      <c r="I203" s="110"/>
      <c r="J203" s="106"/>
      <c r="K203" s="105"/>
      <c r="L203" s="111"/>
      <c r="M203" s="112"/>
      <c r="N203" s="104"/>
      <c r="O203" s="105"/>
      <c r="P203" s="106"/>
      <c r="Q203" s="107"/>
      <c r="R203" s="108"/>
      <c r="S203" s="109"/>
      <c r="T203" s="109"/>
      <c r="U203" s="110"/>
      <c r="V203" s="110"/>
      <c r="W203" s="106"/>
      <c r="X203" s="105"/>
      <c r="Y203" s="111"/>
    </row>
    <row r="204" spans="1:25" s="55" customFormat="1" ht="12.75" customHeight="1">
      <c r="A204" s="113"/>
      <c r="B204" s="114"/>
      <c r="C204" s="115"/>
      <c r="D204" s="116"/>
      <c r="E204" s="117" t="s">
        <v>48</v>
      </c>
      <c r="F204" s="118" t="s">
        <v>375</v>
      </c>
      <c r="G204" s="118"/>
      <c r="H204" s="59"/>
      <c r="I204" s="119"/>
      <c r="J204" s="68"/>
      <c r="K204" s="69"/>
      <c r="L204" s="70"/>
      <c r="M204" s="120"/>
      <c r="N204" s="113"/>
      <c r="O204" s="114"/>
      <c r="P204" s="115"/>
      <c r="Q204" s="116"/>
      <c r="R204" s="117" t="s">
        <v>48</v>
      </c>
      <c r="S204" s="118" t="s">
        <v>389</v>
      </c>
      <c r="T204" s="118"/>
      <c r="U204" s="59"/>
      <c r="V204" s="119"/>
      <c r="W204" s="68"/>
      <c r="X204" s="69"/>
      <c r="Y204" s="70"/>
    </row>
    <row r="205" spans="1:25" s="55" customFormat="1" ht="12.75" customHeight="1">
      <c r="A205" s="113"/>
      <c r="B205" s="114"/>
      <c r="C205" s="115"/>
      <c r="D205" s="116"/>
      <c r="E205" s="121" t="s">
        <v>49</v>
      </c>
      <c r="F205" s="118" t="s">
        <v>376</v>
      </c>
      <c r="G205" s="118"/>
      <c r="H205" s="122"/>
      <c r="I205" s="119"/>
      <c r="J205" s="71"/>
      <c r="K205" s="72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12.1</v>
      </c>
      <c r="L205" s="73"/>
      <c r="M205" s="120"/>
      <c r="N205" s="113"/>
      <c r="O205" s="114"/>
      <c r="P205" s="115"/>
      <c r="Q205" s="116"/>
      <c r="R205" s="121" t="s">
        <v>49</v>
      </c>
      <c r="S205" s="118" t="s">
        <v>329</v>
      </c>
      <c r="T205" s="118"/>
      <c r="U205" s="122"/>
      <c r="V205" s="119"/>
      <c r="W205" s="71"/>
      <c r="X205" s="72">
        <f>IF(S204&amp;S205&amp;S206&amp;S207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6.1</v>
      </c>
      <c r="Y205" s="73"/>
    </row>
    <row r="206" spans="1:25" s="55" customFormat="1" ht="12.75" customHeight="1">
      <c r="A206" s="113"/>
      <c r="B206" s="114"/>
      <c r="C206" s="115"/>
      <c r="D206" s="116"/>
      <c r="E206" s="121" t="s">
        <v>50</v>
      </c>
      <c r="F206" s="118" t="s">
        <v>377</v>
      </c>
      <c r="G206" s="118"/>
      <c r="H206" s="59"/>
      <c r="I206" s="119"/>
      <c r="J206" s="74">
        <f>IF(K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11.1</v>
      </c>
      <c r="K206" s="72" t="str">
        <f>IF(K205="","","+")</f>
        <v>+</v>
      </c>
      <c r="L206" s="75">
        <f>IF(K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11.1</v>
      </c>
      <c r="M206" s="120"/>
      <c r="N206" s="113"/>
      <c r="O206" s="114"/>
      <c r="P206" s="115"/>
      <c r="Q206" s="116"/>
      <c r="R206" s="121" t="s">
        <v>50</v>
      </c>
      <c r="S206" s="118" t="s">
        <v>390</v>
      </c>
      <c r="T206" s="118"/>
      <c r="U206" s="59"/>
      <c r="V206" s="119"/>
      <c r="W206" s="74">
        <f>IF(X205="","",(LEN(O208&amp;O209&amp;O210&amp;O211)-LEN(SUBSTITUTE(O208&amp;O209&amp;O210&amp;O211,"Т","")))*4+(LEN(O208&amp;O209&amp;O210&amp;O211)-LEN(SUBSTITUTE(O208&amp;O209&amp;O210&amp;O211,"К","")))*3+(LEN(O208&amp;O209&amp;O210&amp;O211)-LEN(SUBSTITUTE(O208&amp;O209&amp;O210&amp;O211,"Д","")))*2+(LEN(O208&amp;O209&amp;O210&amp;O211)-LEN(SUBSTITUTE(O208&amp;O209&amp;O210&amp;O211,"В","")))+0.1)</f>
        <v>13.1</v>
      </c>
      <c r="X206" s="72" t="str">
        <f>IF(X205="","","+")</f>
        <v>+</v>
      </c>
      <c r="Y206" s="75">
        <f>IF(X205="","",(LEN(U208&amp;U209&amp;U210&amp;U211)-LEN(SUBSTITUTE(U208&amp;U209&amp;U210&amp;U211,"Т","")))*4+(LEN(U208&amp;U209&amp;U210&amp;U211)-LEN(SUBSTITUTE(U208&amp;U209&amp;U210&amp;U211,"К","")))*3+(LEN(U208&amp;U209&amp;U210&amp;U211)-LEN(SUBSTITUTE(U208&amp;U209&amp;U210&amp;U211,"Д","")))*2+(LEN(U208&amp;U209&amp;U210&amp;U211)-LEN(SUBSTITUTE(U208&amp;U209&amp;U210&amp;U211,"В","")))+0.1)</f>
        <v>10.1</v>
      </c>
    </row>
    <row r="207" spans="1:25" s="55" customFormat="1" ht="12.75" customHeight="1">
      <c r="A207" s="113"/>
      <c r="B207" s="114"/>
      <c r="C207" s="115"/>
      <c r="D207" s="116"/>
      <c r="E207" s="117" t="s">
        <v>51</v>
      </c>
      <c r="F207" s="118" t="s">
        <v>378</v>
      </c>
      <c r="G207" s="118"/>
      <c r="H207" s="59"/>
      <c r="I207" s="119"/>
      <c r="J207" s="71"/>
      <c r="K207" s="72">
        <f>IF(K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6.1</v>
      </c>
      <c r="L207" s="73"/>
      <c r="M207" s="120"/>
      <c r="N207" s="113"/>
      <c r="O207" s="114"/>
      <c r="P207" s="115"/>
      <c r="Q207" s="116"/>
      <c r="R207" s="117" t="s">
        <v>51</v>
      </c>
      <c r="S207" s="118" t="s">
        <v>391</v>
      </c>
      <c r="T207" s="118"/>
      <c r="U207" s="59"/>
      <c r="V207" s="119"/>
      <c r="W207" s="71"/>
      <c r="X207" s="72">
        <f>IF(X205="","",(LEN(S212&amp;S213&amp;S214&amp;S215)-LEN(SUBSTITUTE(S212&amp;S213&amp;S214&amp;S215,"Т","")))*4+(LEN(S212&amp;S213&amp;S214&amp;S215)-LEN(SUBSTITUTE(S212&amp;S213&amp;S214&amp;S215,"К","")))*3+(LEN(S212&amp;S213&amp;S214&amp;S215)-LEN(SUBSTITUTE(S212&amp;S213&amp;S214&amp;S215,"Д","")))*2+(LEN(S212&amp;S213&amp;S214&amp;S215)-LEN(SUBSTITUTE(S212&amp;S213&amp;S214&amp;S215,"В","")))+0.1)</f>
        <v>11.1</v>
      </c>
      <c r="Y207" s="73"/>
    </row>
    <row r="208" spans="1:25" s="55" customFormat="1" ht="12.75" customHeight="1">
      <c r="A208" s="123" t="s">
        <v>48</v>
      </c>
      <c r="B208" s="124" t="s">
        <v>384</v>
      </c>
      <c r="C208" s="115"/>
      <c r="D208" s="116"/>
      <c r="E208" s="125"/>
      <c r="F208" s="59"/>
      <c r="G208" s="117" t="s">
        <v>48</v>
      </c>
      <c r="H208" s="178" t="s">
        <v>31</v>
      </c>
      <c r="J208" s="59"/>
      <c r="K208" s="122"/>
      <c r="L208" s="60"/>
      <c r="M208" s="120"/>
      <c r="N208" s="123" t="s">
        <v>48</v>
      </c>
      <c r="O208" s="124" t="s">
        <v>399</v>
      </c>
      <c r="P208" s="115"/>
      <c r="Q208" s="116"/>
      <c r="R208" s="125"/>
      <c r="S208" s="59"/>
      <c r="T208" s="117" t="s">
        <v>48</v>
      </c>
      <c r="U208" s="126" t="s">
        <v>210</v>
      </c>
      <c r="W208" s="59"/>
      <c r="X208" s="122"/>
      <c r="Y208" s="60"/>
    </row>
    <row r="209" spans="1:25" s="55" customFormat="1" ht="12.75" customHeight="1">
      <c r="A209" s="127" t="s">
        <v>49</v>
      </c>
      <c r="B209" s="124" t="s">
        <v>385</v>
      </c>
      <c r="C209" s="128"/>
      <c r="D209" s="116"/>
      <c r="E209" s="125"/>
      <c r="F209" s="129"/>
      <c r="G209" s="121" t="s">
        <v>49</v>
      </c>
      <c r="H209" s="126" t="s">
        <v>379</v>
      </c>
      <c r="J209" s="59"/>
      <c r="K209" s="122"/>
      <c r="L209" s="60"/>
      <c r="M209" s="120"/>
      <c r="N209" s="127" t="s">
        <v>49</v>
      </c>
      <c r="O209" s="124" t="s">
        <v>287</v>
      </c>
      <c r="P209" s="128"/>
      <c r="Q209" s="116"/>
      <c r="R209" s="125"/>
      <c r="S209" s="129"/>
      <c r="T209" s="121" t="s">
        <v>49</v>
      </c>
      <c r="U209" s="178" t="s">
        <v>392</v>
      </c>
      <c r="W209" s="59"/>
      <c r="X209" s="122"/>
      <c r="Y209" s="60"/>
    </row>
    <row r="210" spans="1:25" s="55" customFormat="1" ht="12.75" customHeight="1">
      <c r="A210" s="127" t="s">
        <v>50</v>
      </c>
      <c r="B210" s="124" t="s">
        <v>386</v>
      </c>
      <c r="C210" s="115"/>
      <c r="D210" s="116"/>
      <c r="E210" s="125"/>
      <c r="F210" s="129"/>
      <c r="G210" s="121" t="s">
        <v>50</v>
      </c>
      <c r="H210" s="126" t="s">
        <v>380</v>
      </c>
      <c r="J210" s="59"/>
      <c r="K210" s="59"/>
      <c r="L210" s="60"/>
      <c r="M210" s="120"/>
      <c r="N210" s="127" t="s">
        <v>50</v>
      </c>
      <c r="O210" s="124" t="s">
        <v>400</v>
      </c>
      <c r="P210" s="115"/>
      <c r="Q210" s="116"/>
      <c r="R210" s="125"/>
      <c r="S210" s="129"/>
      <c r="T210" s="121" t="s">
        <v>50</v>
      </c>
      <c r="U210" s="126" t="s">
        <v>393</v>
      </c>
      <c r="W210" s="59"/>
      <c r="X210" s="59"/>
      <c r="Y210" s="60"/>
    </row>
    <row r="211" spans="1:25" s="55" customFormat="1" ht="12.75" customHeight="1">
      <c r="A211" s="123" t="s">
        <v>51</v>
      </c>
      <c r="B211" s="124" t="s">
        <v>387</v>
      </c>
      <c r="C211" s="128"/>
      <c r="D211" s="116"/>
      <c r="E211" s="125"/>
      <c r="F211" s="59"/>
      <c r="G211" s="117" t="s">
        <v>51</v>
      </c>
      <c r="H211" s="126" t="s">
        <v>381</v>
      </c>
      <c r="J211" s="59"/>
      <c r="K211" s="61" t="s">
        <v>55</v>
      </c>
      <c r="L211" s="60"/>
      <c r="M211" s="120"/>
      <c r="N211" s="123" t="s">
        <v>51</v>
      </c>
      <c r="O211" s="124" t="s">
        <v>401</v>
      </c>
      <c r="P211" s="128"/>
      <c r="Q211" s="116"/>
      <c r="R211" s="125"/>
      <c r="S211" s="59"/>
      <c r="T211" s="117" t="s">
        <v>51</v>
      </c>
      <c r="U211" s="126" t="s">
        <v>394</v>
      </c>
      <c r="W211" s="59"/>
      <c r="X211" s="61" t="s">
        <v>55</v>
      </c>
      <c r="Y211" s="60"/>
    </row>
    <row r="212" spans="1:25" s="55" customFormat="1" ht="12.75" customHeight="1">
      <c r="A212" s="130"/>
      <c r="B212" s="128"/>
      <c r="C212" s="128"/>
      <c r="D212" s="116"/>
      <c r="E212" s="117" t="s">
        <v>48</v>
      </c>
      <c r="F212" s="118" t="s">
        <v>382</v>
      </c>
      <c r="G212" s="118"/>
      <c r="H212" s="59"/>
      <c r="I212" s="131"/>
      <c r="J212" s="62" t="s">
        <v>52</v>
      </c>
      <c r="K212" s="154" t="s">
        <v>484</v>
      </c>
      <c r="L212" s="60"/>
      <c r="M212" s="120"/>
      <c r="N212" s="130"/>
      <c r="O212" s="128"/>
      <c r="P212" s="128"/>
      <c r="Q212" s="116"/>
      <c r="R212" s="117" t="s">
        <v>48</v>
      </c>
      <c r="S212" s="118" t="s">
        <v>395</v>
      </c>
      <c r="T212" s="118"/>
      <c r="U212" s="59"/>
      <c r="V212" s="131"/>
      <c r="W212" s="62" t="s">
        <v>52</v>
      </c>
      <c r="X212" s="154" t="s">
        <v>487</v>
      </c>
      <c r="Y212" s="60"/>
    </row>
    <row r="213" spans="1:25" s="55" customFormat="1" ht="12.75" customHeight="1">
      <c r="A213" s="113"/>
      <c r="B213" s="63" t="s">
        <v>56</v>
      </c>
      <c r="C213" s="115"/>
      <c r="D213" s="116"/>
      <c r="E213" s="121" t="s">
        <v>49</v>
      </c>
      <c r="F213" s="118" t="s">
        <v>383</v>
      </c>
      <c r="G213" s="118"/>
      <c r="H213" s="59"/>
      <c r="I213" s="119"/>
      <c r="J213" s="62" t="s">
        <v>46</v>
      </c>
      <c r="K213" s="155" t="s">
        <v>484</v>
      </c>
      <c r="L213" s="60"/>
      <c r="M213" s="120"/>
      <c r="N213" s="113"/>
      <c r="O213" s="63" t="s">
        <v>56</v>
      </c>
      <c r="P213" s="115"/>
      <c r="Q213" s="116"/>
      <c r="R213" s="121" t="s">
        <v>49</v>
      </c>
      <c r="S213" s="118" t="s">
        <v>396</v>
      </c>
      <c r="T213" s="118"/>
      <c r="U213" s="59"/>
      <c r="V213" s="119"/>
      <c r="W213" s="62" t="s">
        <v>46</v>
      </c>
      <c r="X213" s="155" t="s">
        <v>487</v>
      </c>
      <c r="Y213" s="60"/>
    </row>
    <row r="214" spans="1:25" s="55" customFormat="1" ht="12.75" customHeight="1">
      <c r="A214" s="113"/>
      <c r="B214" s="63" t="s">
        <v>486</v>
      </c>
      <c r="C214" s="115"/>
      <c r="D214" s="116"/>
      <c r="E214" s="121" t="s">
        <v>50</v>
      </c>
      <c r="F214" s="118" t="s">
        <v>123</v>
      </c>
      <c r="G214" s="118"/>
      <c r="H214" s="122"/>
      <c r="I214" s="119"/>
      <c r="J214" s="62" t="s">
        <v>54</v>
      </c>
      <c r="K214" s="155" t="s">
        <v>485</v>
      </c>
      <c r="L214" s="60"/>
      <c r="M214" s="120"/>
      <c r="N214" s="113"/>
      <c r="O214" s="63" t="s">
        <v>489</v>
      </c>
      <c r="P214" s="115"/>
      <c r="Q214" s="116"/>
      <c r="R214" s="121" t="s">
        <v>50</v>
      </c>
      <c r="S214" s="176" t="s">
        <v>397</v>
      </c>
      <c r="T214" s="118"/>
      <c r="U214" s="122"/>
      <c r="V214" s="119"/>
      <c r="W214" s="62" t="s">
        <v>54</v>
      </c>
      <c r="X214" s="155" t="s">
        <v>488</v>
      </c>
      <c r="Y214" s="60"/>
    </row>
    <row r="215" spans="1:25" s="55" customFormat="1" ht="12.75" customHeight="1">
      <c r="A215" s="132"/>
      <c r="B215" s="64"/>
      <c r="C215" s="64"/>
      <c r="D215" s="116"/>
      <c r="E215" s="117" t="s">
        <v>51</v>
      </c>
      <c r="F215" s="124" t="s">
        <v>229</v>
      </c>
      <c r="G215" s="124"/>
      <c r="H215" s="64"/>
      <c r="I215" s="64"/>
      <c r="J215" s="65" t="s">
        <v>53</v>
      </c>
      <c r="K215" s="155" t="s">
        <v>485</v>
      </c>
      <c r="L215" s="66"/>
      <c r="M215" s="133"/>
      <c r="N215" s="132"/>
      <c r="O215" s="64"/>
      <c r="P215" s="64"/>
      <c r="Q215" s="116"/>
      <c r="R215" s="117" t="s">
        <v>51</v>
      </c>
      <c r="S215" s="124" t="s">
        <v>398</v>
      </c>
      <c r="T215" s="124"/>
      <c r="U215" s="64"/>
      <c r="V215" s="64"/>
      <c r="W215" s="65" t="s">
        <v>53</v>
      </c>
      <c r="X215" s="155" t="s">
        <v>488</v>
      </c>
      <c r="Y215" s="66"/>
    </row>
    <row r="216" spans="1:25" ht="4.5" customHeight="1">
      <c r="A216" s="134"/>
      <c r="B216" s="135"/>
      <c r="C216" s="136"/>
      <c r="D216" s="137"/>
      <c r="E216" s="138"/>
      <c r="F216" s="139"/>
      <c r="G216" s="139"/>
      <c r="H216" s="140"/>
      <c r="I216" s="140"/>
      <c r="J216" s="136"/>
      <c r="K216" s="135"/>
      <c r="L216" s="141"/>
      <c r="M216" s="142"/>
      <c r="N216" s="134"/>
      <c r="O216" s="135"/>
      <c r="P216" s="136"/>
      <c r="Q216" s="137"/>
      <c r="R216" s="138"/>
      <c r="S216" s="139"/>
      <c r="T216" s="139"/>
      <c r="U216" s="140"/>
      <c r="V216" s="140"/>
      <c r="W216" s="136"/>
      <c r="X216" s="135"/>
      <c r="Y216" s="141"/>
    </row>
    <row r="217" spans="1:31" ht="14.25" customHeight="1">
      <c r="A217" s="16"/>
      <c r="B217" s="16" t="s">
        <v>10</v>
      </c>
      <c r="C217" s="17"/>
      <c r="D217" s="18" t="s">
        <v>11</v>
      </c>
      <c r="E217" s="18" t="s">
        <v>12</v>
      </c>
      <c r="F217" s="157" t="s">
        <v>70</v>
      </c>
      <c r="G217" s="18" t="s">
        <v>13</v>
      </c>
      <c r="H217" s="19" t="s">
        <v>14</v>
      </c>
      <c r="I217" s="20"/>
      <c r="J217" s="17" t="s">
        <v>15</v>
      </c>
      <c r="K217" s="18" t="s">
        <v>10</v>
      </c>
      <c r="L217" s="16" t="s">
        <v>16</v>
      </c>
      <c r="M217" s="9">
        <v>150</v>
      </c>
      <c r="N217" s="16"/>
      <c r="O217" s="16" t="s">
        <v>10</v>
      </c>
      <c r="P217" s="17"/>
      <c r="Q217" s="18" t="s">
        <v>11</v>
      </c>
      <c r="R217" s="18" t="s">
        <v>12</v>
      </c>
      <c r="S217" s="157" t="s">
        <v>70</v>
      </c>
      <c r="T217" s="18" t="s">
        <v>13</v>
      </c>
      <c r="U217" s="19" t="s">
        <v>14</v>
      </c>
      <c r="V217" s="20"/>
      <c r="W217" s="17" t="s">
        <v>15</v>
      </c>
      <c r="X217" s="18" t="s">
        <v>10</v>
      </c>
      <c r="Y217" s="143" t="s">
        <v>16</v>
      </c>
      <c r="Z217" s="169" t="s">
        <v>60</v>
      </c>
      <c r="AA217" s="170"/>
      <c r="AB217" s="171"/>
      <c r="AC217" s="172" t="s">
        <v>61</v>
      </c>
      <c r="AD217" s="173"/>
      <c r="AE217" s="174"/>
    </row>
    <row r="218" spans="1:31" ht="14.25" customHeight="1">
      <c r="A218" s="21" t="s">
        <v>16</v>
      </c>
      <c r="B218" s="92" t="s">
        <v>17</v>
      </c>
      <c r="C218" s="93" t="s">
        <v>18</v>
      </c>
      <c r="D218" s="94" t="s">
        <v>19</v>
      </c>
      <c r="E218" s="94" t="s">
        <v>20</v>
      </c>
      <c r="F218" s="94"/>
      <c r="G218" s="94"/>
      <c r="H218" s="23" t="s">
        <v>18</v>
      </c>
      <c r="I218" s="23" t="s">
        <v>15</v>
      </c>
      <c r="J218" s="22"/>
      <c r="K218" s="21" t="s">
        <v>17</v>
      </c>
      <c r="L218" s="21"/>
      <c r="M218" s="9">
        <v>150</v>
      </c>
      <c r="N218" s="21" t="s">
        <v>16</v>
      </c>
      <c r="O218" s="21" t="s">
        <v>17</v>
      </c>
      <c r="P218" s="22" t="s">
        <v>18</v>
      </c>
      <c r="Q218" s="144" t="s">
        <v>19</v>
      </c>
      <c r="R218" s="144" t="s">
        <v>20</v>
      </c>
      <c r="S218" s="144"/>
      <c r="T218" s="144"/>
      <c r="U218" s="23" t="s">
        <v>18</v>
      </c>
      <c r="V218" s="23" t="s">
        <v>15</v>
      </c>
      <c r="W218" s="22"/>
      <c r="X218" s="21" t="s">
        <v>17</v>
      </c>
      <c r="Y218" s="145"/>
      <c r="Z218" s="90" t="s">
        <v>59</v>
      </c>
      <c r="AA218" s="175" t="s">
        <v>64</v>
      </c>
      <c r="AB218" s="171"/>
      <c r="AC218" s="90" t="s">
        <v>59</v>
      </c>
      <c r="AD218" s="173" t="s">
        <v>64</v>
      </c>
      <c r="AE218" s="174"/>
    </row>
    <row r="219" spans="1:31" ht="16.5" customHeight="1">
      <c r="A219" s="24">
        <v>-0.09375</v>
      </c>
      <c r="B219" s="25">
        <v>4</v>
      </c>
      <c r="C219" s="26">
        <v>4</v>
      </c>
      <c r="D219" s="160" t="s">
        <v>136</v>
      </c>
      <c r="E219" s="27" t="s">
        <v>46</v>
      </c>
      <c r="F219" s="161" t="s">
        <v>388</v>
      </c>
      <c r="G219" s="156">
        <v>5</v>
      </c>
      <c r="H219" s="28"/>
      <c r="I219" s="28">
        <v>150</v>
      </c>
      <c r="J219" s="29">
        <v>8</v>
      </c>
      <c r="K219" s="30">
        <v>6</v>
      </c>
      <c r="L219" s="24">
        <v>0.09375</v>
      </c>
      <c r="M219" s="9"/>
      <c r="N219" s="24">
        <v>0.0625</v>
      </c>
      <c r="O219" s="25">
        <v>4</v>
      </c>
      <c r="P219" s="26">
        <v>4</v>
      </c>
      <c r="Q219" s="160" t="s">
        <v>114</v>
      </c>
      <c r="R219" s="27" t="s">
        <v>54</v>
      </c>
      <c r="S219" s="159" t="s">
        <v>402</v>
      </c>
      <c r="T219" s="156">
        <v>9</v>
      </c>
      <c r="U219" s="28"/>
      <c r="V219" s="28">
        <v>150</v>
      </c>
      <c r="W219" s="29">
        <v>8</v>
      </c>
      <c r="X219" s="30">
        <v>6</v>
      </c>
      <c r="Y219" s="146">
        <v>-0.0625</v>
      </c>
      <c r="Z219" s="84" t="str">
        <f aca="true" t="shared" si="16" ref="Z219:Z224">C219&amp;"+"&amp;J219</f>
        <v>4+8</v>
      </c>
      <c r="AA219" s="85">
        <f>IF(AND(H219&gt;0,H219&lt;1),2*H219,MATCH(A219,{-40000,-0.4999999999,0.5,40000},1)-1)</f>
        <v>1</v>
      </c>
      <c r="AB219" s="81">
        <f>IF(AND(I219&gt;0,I219&lt;1),2*I219,MATCH(L219,{-40000,-0.4999999999,0.5,40000},1)-1)</f>
        <v>1</v>
      </c>
      <c r="AC219" s="84" t="str">
        <f aca="true" t="shared" si="17" ref="AC219:AC224">P219&amp;"+"&amp;W219</f>
        <v>4+8</v>
      </c>
      <c r="AD219" s="85">
        <f>IF(AND(U219&gt;0,U219&lt;1),2*U219,MATCH(N219,{-40000,-0.4999999999,0.5,40000},1)-1)</f>
        <v>1</v>
      </c>
      <c r="AE219" s="81">
        <f>IF(AND(V219&gt;0,V219&lt;1),2*V219,MATCH(Y219,{-40000,-0.4999999999,0.5,40000},1)-1)</f>
        <v>1</v>
      </c>
    </row>
    <row r="220" spans="1:31" ht="16.5" customHeight="1">
      <c r="A220" s="24">
        <v>-7.0625</v>
      </c>
      <c r="B220" s="25">
        <v>0</v>
      </c>
      <c r="C220" s="26">
        <v>1</v>
      </c>
      <c r="D220" s="160" t="s">
        <v>118</v>
      </c>
      <c r="E220" s="27" t="s">
        <v>53</v>
      </c>
      <c r="F220" s="159" t="s">
        <v>266</v>
      </c>
      <c r="G220" s="156">
        <v>11</v>
      </c>
      <c r="H220" s="28"/>
      <c r="I220" s="28">
        <v>460</v>
      </c>
      <c r="J220" s="29">
        <v>10</v>
      </c>
      <c r="K220" s="30">
        <v>10</v>
      </c>
      <c r="L220" s="24">
        <v>7.0625</v>
      </c>
      <c r="M220" s="9"/>
      <c r="N220" s="24">
        <v>-1.90625</v>
      </c>
      <c r="O220" s="25">
        <v>0</v>
      </c>
      <c r="P220" s="26">
        <v>1</v>
      </c>
      <c r="Q220" s="160" t="s">
        <v>404</v>
      </c>
      <c r="R220" s="27" t="s">
        <v>46</v>
      </c>
      <c r="S220" s="161" t="s">
        <v>403</v>
      </c>
      <c r="T220" s="156">
        <v>5</v>
      </c>
      <c r="U220" s="28"/>
      <c r="V220" s="28">
        <v>200</v>
      </c>
      <c r="W220" s="29">
        <v>10</v>
      </c>
      <c r="X220" s="30">
        <v>10</v>
      </c>
      <c r="Y220" s="146">
        <v>1.90625</v>
      </c>
      <c r="Z220" s="86" t="str">
        <f t="shared" si="16"/>
        <v>1+10</v>
      </c>
      <c r="AA220" s="87">
        <f>IF(AND(H220&gt;0,H220&lt;1),2*H220,MATCH(A220,{-40000,-0.4999999999,0.5,40000},1)-1)</f>
        <v>0</v>
      </c>
      <c r="AB220" s="82">
        <f>IF(AND(I220&gt;0,I220&lt;1),2*I220,MATCH(L220,{-40000,-0.4999999999,0.5,40000},1)-1)</f>
        <v>2</v>
      </c>
      <c r="AC220" s="86" t="str">
        <f t="shared" si="17"/>
        <v>1+10</v>
      </c>
      <c r="AD220" s="87">
        <f>IF(AND(U220&gt;0,U220&lt;1),2*U220,MATCH(N220,{-40000,-0.4999999999,0.5,40000},1)-1)</f>
        <v>0</v>
      </c>
      <c r="AE220" s="82">
        <f>IF(AND(V220&gt;0,V220&lt;1),2*V220,MATCH(Y220,{-40000,-0.4999999999,0.5,40000},1)-1)</f>
        <v>2</v>
      </c>
    </row>
    <row r="221" spans="1:31" ht="16.5" customHeight="1">
      <c r="A221" s="24">
        <v>-0.09375</v>
      </c>
      <c r="B221" s="25">
        <v>4</v>
      </c>
      <c r="C221" s="147">
        <v>5</v>
      </c>
      <c r="D221" s="162" t="s">
        <v>114</v>
      </c>
      <c r="E221" s="27" t="s">
        <v>53</v>
      </c>
      <c r="F221" s="159" t="s">
        <v>266</v>
      </c>
      <c r="G221" s="156">
        <v>9</v>
      </c>
      <c r="H221" s="28"/>
      <c r="I221" s="28">
        <v>150</v>
      </c>
      <c r="J221" s="148">
        <v>11</v>
      </c>
      <c r="K221" s="149">
        <v>6</v>
      </c>
      <c r="L221" s="150">
        <v>0.09375</v>
      </c>
      <c r="M221" s="151"/>
      <c r="N221" s="150">
        <v>0.0625</v>
      </c>
      <c r="O221" s="152">
        <v>7</v>
      </c>
      <c r="P221" s="147">
        <v>5</v>
      </c>
      <c r="Q221" s="162" t="s">
        <v>406</v>
      </c>
      <c r="R221" s="27" t="s">
        <v>54</v>
      </c>
      <c r="S221" s="161" t="s">
        <v>405</v>
      </c>
      <c r="T221" s="156">
        <v>9</v>
      </c>
      <c r="U221" s="28"/>
      <c r="V221" s="28">
        <v>140</v>
      </c>
      <c r="W221" s="148">
        <v>11</v>
      </c>
      <c r="X221" s="30">
        <v>3</v>
      </c>
      <c r="Y221" s="146">
        <v>-0.0625</v>
      </c>
      <c r="Z221" s="86" t="str">
        <f t="shared" si="16"/>
        <v>5+11</v>
      </c>
      <c r="AA221" s="87">
        <f>IF(AND(H221&gt;0,H221&lt;1),2*H221,MATCH(A221,{-40000,-0.4999999999,0.5,40000},1)-1)</f>
        <v>1</v>
      </c>
      <c r="AB221" s="82">
        <f>IF(AND(I221&gt;0,I221&lt;1),2*I221,MATCH(L221,{-40000,-0.4999999999,0.5,40000},1)-1)</f>
        <v>1</v>
      </c>
      <c r="AC221" s="86" t="str">
        <f t="shared" si="17"/>
        <v>5+11</v>
      </c>
      <c r="AD221" s="87">
        <f>IF(AND(U221&gt;0,U221&lt;1),2*U221,MATCH(N221,{-40000,-0.4999999999,0.5,40000},1)-1)</f>
        <v>1</v>
      </c>
      <c r="AE221" s="82">
        <f>IF(AND(V221&gt;0,V221&lt;1),2*V221,MATCH(Y221,{-40000,-0.4999999999,0.5,40000},1)-1)</f>
        <v>1</v>
      </c>
    </row>
    <row r="222" spans="1:31" ht="16.5" customHeight="1">
      <c r="A222" s="24">
        <v>0.875</v>
      </c>
      <c r="B222" s="25">
        <v>8</v>
      </c>
      <c r="C222" s="26">
        <v>12</v>
      </c>
      <c r="D222" s="162" t="s">
        <v>114</v>
      </c>
      <c r="E222" s="153" t="s">
        <v>53</v>
      </c>
      <c r="F222" s="159" t="s">
        <v>266</v>
      </c>
      <c r="G222" s="156">
        <v>8</v>
      </c>
      <c r="H222" s="28"/>
      <c r="I222" s="28">
        <v>120</v>
      </c>
      <c r="J222" s="29">
        <v>7</v>
      </c>
      <c r="K222" s="30">
        <v>2</v>
      </c>
      <c r="L222" s="24">
        <v>-0.875</v>
      </c>
      <c r="M222" s="9"/>
      <c r="N222" s="24">
        <v>-0.9375</v>
      </c>
      <c r="O222" s="25">
        <v>2</v>
      </c>
      <c r="P222" s="26">
        <v>12</v>
      </c>
      <c r="Q222" s="162" t="s">
        <v>114</v>
      </c>
      <c r="R222" s="153" t="s">
        <v>53</v>
      </c>
      <c r="S222" s="159" t="s">
        <v>372</v>
      </c>
      <c r="T222" s="156">
        <v>10</v>
      </c>
      <c r="U222" s="28"/>
      <c r="V222" s="28">
        <v>180</v>
      </c>
      <c r="W222" s="29">
        <v>7</v>
      </c>
      <c r="X222" s="30">
        <v>8</v>
      </c>
      <c r="Y222" s="146">
        <v>0.9375</v>
      </c>
      <c r="Z222" s="86" t="str">
        <f t="shared" si="16"/>
        <v>12+7</v>
      </c>
      <c r="AA222" s="87">
        <f>IF(AND(H222&gt;0,H222&lt;1),2*H222,MATCH(A222,{-40000,-0.4999999999,0.5,40000},1)-1)</f>
        <v>2</v>
      </c>
      <c r="AB222" s="82">
        <f>IF(AND(I222&gt;0,I222&lt;1),2*I222,MATCH(L222,{-40000,-0.4999999999,0.5,40000},1)-1)</f>
        <v>0</v>
      </c>
      <c r="AC222" s="86" t="str">
        <f t="shared" si="17"/>
        <v>12+7</v>
      </c>
      <c r="AD222" s="87">
        <f>IF(AND(U222&gt;0,U222&lt;1),2*U222,MATCH(N222,{-40000,-0.4999999999,0.5,40000},1)-1)</f>
        <v>0</v>
      </c>
      <c r="AE222" s="82">
        <f>IF(AND(V222&gt;0,V222&lt;1),2*V222,MATCH(Y222,{-40000,-0.4999999999,0.5,40000},1)-1)</f>
        <v>2</v>
      </c>
    </row>
    <row r="223" spans="1:31" ht="16.5" customHeight="1">
      <c r="A223" s="24">
        <v>5.03125</v>
      </c>
      <c r="B223" s="25">
        <v>10</v>
      </c>
      <c r="C223" s="26">
        <v>9</v>
      </c>
      <c r="D223" s="162" t="s">
        <v>118</v>
      </c>
      <c r="E223" s="27" t="s">
        <v>54</v>
      </c>
      <c r="F223" s="159" t="s">
        <v>359</v>
      </c>
      <c r="G223" s="156">
        <v>8</v>
      </c>
      <c r="H223" s="28">
        <v>50</v>
      </c>
      <c r="I223" s="28"/>
      <c r="J223" s="29">
        <v>3</v>
      </c>
      <c r="K223" s="30">
        <v>0</v>
      </c>
      <c r="L223" s="24">
        <v>-5.03125</v>
      </c>
      <c r="M223" s="9"/>
      <c r="N223" s="24">
        <v>0.0625</v>
      </c>
      <c r="O223" s="25">
        <v>7</v>
      </c>
      <c r="P223" s="26">
        <v>9</v>
      </c>
      <c r="Q223" s="162" t="s">
        <v>137</v>
      </c>
      <c r="R223" s="27" t="s">
        <v>54</v>
      </c>
      <c r="S223" s="159" t="s">
        <v>402</v>
      </c>
      <c r="T223" s="156">
        <v>9</v>
      </c>
      <c r="U223" s="28"/>
      <c r="V223" s="28">
        <v>140</v>
      </c>
      <c r="W223" s="29">
        <v>3</v>
      </c>
      <c r="X223" s="30">
        <v>3</v>
      </c>
      <c r="Y223" s="146">
        <v>-0.0625</v>
      </c>
      <c r="Z223" s="86" t="str">
        <f t="shared" si="16"/>
        <v>9+3</v>
      </c>
      <c r="AA223" s="87">
        <f>IF(AND(H223&gt;0,H223&lt;1),2*H223,MATCH(A223,{-40000,-0.4999999999,0.5,40000},1)-1)</f>
        <v>2</v>
      </c>
      <c r="AB223" s="82">
        <f>IF(AND(I223&gt;0,I223&lt;1),2*I223,MATCH(L223,{-40000,-0.4999999999,0.5,40000},1)-1)</f>
        <v>0</v>
      </c>
      <c r="AC223" s="86" t="str">
        <f t="shared" si="17"/>
        <v>9+3</v>
      </c>
      <c r="AD223" s="87">
        <f>IF(AND(U223&gt;0,U223&lt;1),2*U223,MATCH(N223,{-40000,-0.4999999999,0.5,40000},1)-1)</f>
        <v>1</v>
      </c>
      <c r="AE223" s="82">
        <f>IF(AND(V223&gt;0,V223&lt;1),2*V223,MATCH(Y223,{-40000,-0.4999999999,0.5,40000},1)-1)</f>
        <v>1</v>
      </c>
    </row>
    <row r="224" spans="1:31" ht="16.5" customHeight="1">
      <c r="A224" s="24">
        <v>-0.09375</v>
      </c>
      <c r="B224" s="25">
        <v>4</v>
      </c>
      <c r="C224" s="26">
        <v>2</v>
      </c>
      <c r="D224" s="162" t="s">
        <v>313</v>
      </c>
      <c r="E224" s="27" t="s">
        <v>54</v>
      </c>
      <c r="F224" s="159" t="s">
        <v>359</v>
      </c>
      <c r="G224" s="156">
        <v>9</v>
      </c>
      <c r="H224" s="28"/>
      <c r="I224" s="28">
        <v>150</v>
      </c>
      <c r="J224" s="29">
        <v>6</v>
      </c>
      <c r="K224" s="30">
        <v>6</v>
      </c>
      <c r="L224" s="24">
        <v>0.09375</v>
      </c>
      <c r="M224" s="9"/>
      <c r="N224" s="24">
        <v>5.03125</v>
      </c>
      <c r="O224" s="25">
        <v>10</v>
      </c>
      <c r="P224" s="26">
        <v>2</v>
      </c>
      <c r="Q224" s="162" t="s">
        <v>118</v>
      </c>
      <c r="R224" s="27" t="s">
        <v>54</v>
      </c>
      <c r="S224" s="159" t="s">
        <v>310</v>
      </c>
      <c r="T224" s="156">
        <v>8</v>
      </c>
      <c r="U224" s="28">
        <v>50</v>
      </c>
      <c r="V224" s="28"/>
      <c r="W224" s="29">
        <v>6</v>
      </c>
      <c r="X224" s="30">
        <v>0</v>
      </c>
      <c r="Y224" s="146">
        <v>-5.03125</v>
      </c>
      <c r="Z224" s="88" t="str">
        <f t="shared" si="16"/>
        <v>2+6</v>
      </c>
      <c r="AA224" s="89">
        <f>IF(AND(H224&gt;0,H224&lt;1),2*H224,MATCH(A224,{-40000,-0.4999999999,0.5,40000},1)-1)</f>
        <v>1</v>
      </c>
      <c r="AB224" s="83">
        <f>IF(AND(I224&gt;0,I224&lt;1),2*I224,MATCH(L224,{-40000,-0.4999999999,0.5,40000},1)-1)</f>
        <v>1</v>
      </c>
      <c r="AC224" s="88" t="str">
        <f t="shared" si="17"/>
        <v>2+6</v>
      </c>
      <c r="AD224" s="89">
        <f>IF(AND(U224&gt;0,U224&lt;1),2*U224,MATCH(N224,{-40000,-0.4999999999,0.5,40000},1)-1)</f>
        <v>2</v>
      </c>
      <c r="AE224" s="83">
        <f>IF(AND(V224&gt;0,V224&lt;1),2*V224,MATCH(Y224,{-40000,-0.4999999999,0.5,40000},1)-1)</f>
        <v>0</v>
      </c>
    </row>
    <row r="225" spans="1:25" s="55" customFormat="1" ht="30" customHeight="1">
      <c r="A225" s="10"/>
      <c r="B225" s="10"/>
      <c r="C225" s="31"/>
      <c r="D225" s="10"/>
      <c r="E225" s="10"/>
      <c r="F225" s="10"/>
      <c r="G225" s="10"/>
      <c r="H225" s="10"/>
      <c r="I225" s="10"/>
      <c r="J225" s="31"/>
      <c r="K225" s="10"/>
      <c r="L225" s="8"/>
      <c r="M225" s="15"/>
      <c r="N225" s="10"/>
      <c r="O225" s="10"/>
      <c r="P225" s="31"/>
      <c r="Q225" s="10"/>
      <c r="R225" s="10"/>
      <c r="S225" s="10"/>
      <c r="T225" s="10"/>
      <c r="U225" s="10"/>
      <c r="V225" s="10"/>
      <c r="W225" s="31"/>
      <c r="X225" s="10"/>
      <c r="Y225" s="10"/>
    </row>
    <row r="226" spans="1:25" s="55" customFormat="1" ht="15">
      <c r="A226" s="2"/>
      <c r="B226" s="3" t="s">
        <v>2</v>
      </c>
      <c r="C226" s="4"/>
      <c r="D226" s="3"/>
      <c r="E226" s="5">
        <v>19</v>
      </c>
      <c r="F226" s="1"/>
      <c r="G226" s="1"/>
      <c r="H226" s="6" t="s">
        <v>4</v>
      </c>
      <c r="I226" s="6"/>
      <c r="J226" s="7" t="s">
        <v>22</v>
      </c>
      <c r="K226" s="7"/>
      <c r="L226" s="8"/>
      <c r="M226" s="9">
        <v>150</v>
      </c>
      <c r="N226" s="2"/>
      <c r="O226" s="3" t="s">
        <v>2</v>
      </c>
      <c r="P226" s="4"/>
      <c r="Q226" s="3"/>
      <c r="R226" s="5">
        <v>20</v>
      </c>
      <c r="S226" s="1"/>
      <c r="T226" s="1"/>
      <c r="U226" s="6" t="s">
        <v>4</v>
      </c>
      <c r="V226" s="6"/>
      <c r="W226" s="7" t="s">
        <v>1</v>
      </c>
      <c r="X226" s="7"/>
      <c r="Y226" s="8"/>
    </row>
    <row r="227" spans="1:25" s="55" customFormat="1" ht="12.75">
      <c r="A227" s="11"/>
      <c r="B227" s="11"/>
      <c r="C227" s="12"/>
      <c r="D227" s="13"/>
      <c r="E227" s="13"/>
      <c r="F227" s="13"/>
      <c r="G227" s="13"/>
      <c r="H227" s="14" t="s">
        <v>7</v>
      </c>
      <c r="I227" s="14"/>
      <c r="J227" s="7" t="s">
        <v>24</v>
      </c>
      <c r="K227" s="7"/>
      <c r="L227" s="8"/>
      <c r="M227" s="9">
        <v>150</v>
      </c>
      <c r="N227" s="11"/>
      <c r="O227" s="11"/>
      <c r="P227" s="12"/>
      <c r="Q227" s="13"/>
      <c r="R227" s="13"/>
      <c r="S227" s="13"/>
      <c r="T227" s="13"/>
      <c r="U227" s="14" t="s">
        <v>7</v>
      </c>
      <c r="V227" s="14"/>
      <c r="W227" s="7" t="s">
        <v>25</v>
      </c>
      <c r="X227" s="7"/>
      <c r="Y227" s="8"/>
    </row>
    <row r="228" spans="1:25" s="55" customFormat="1" ht="4.5" customHeight="1">
      <c r="A228" s="104"/>
      <c r="B228" s="105"/>
      <c r="C228" s="106"/>
      <c r="D228" s="107"/>
      <c r="E228" s="108"/>
      <c r="F228" s="109"/>
      <c r="G228" s="109"/>
      <c r="H228" s="110"/>
      <c r="I228" s="110"/>
      <c r="J228" s="106"/>
      <c r="K228" s="105"/>
      <c r="L228" s="111"/>
      <c r="M228" s="112"/>
      <c r="N228" s="104"/>
      <c r="O228" s="105"/>
      <c r="P228" s="106"/>
      <c r="Q228" s="107"/>
      <c r="R228" s="108"/>
      <c r="S228" s="109"/>
      <c r="T228" s="109"/>
      <c r="U228" s="110"/>
      <c r="V228" s="110"/>
      <c r="W228" s="106"/>
      <c r="X228" s="105"/>
      <c r="Y228" s="111"/>
    </row>
    <row r="229" spans="1:25" s="55" customFormat="1" ht="12.75" customHeight="1">
      <c r="A229" s="113"/>
      <c r="B229" s="114"/>
      <c r="C229" s="115"/>
      <c r="D229" s="116"/>
      <c r="E229" s="117" t="s">
        <v>48</v>
      </c>
      <c r="F229" s="118" t="s">
        <v>407</v>
      </c>
      <c r="G229" s="118"/>
      <c r="H229" s="59"/>
      <c r="I229" s="119"/>
      <c r="J229" s="68"/>
      <c r="K229" s="69"/>
      <c r="L229" s="70"/>
      <c r="M229" s="120"/>
      <c r="N229" s="113"/>
      <c r="O229" s="114"/>
      <c r="P229" s="115"/>
      <c r="Q229" s="116"/>
      <c r="R229" s="117" t="s">
        <v>48</v>
      </c>
      <c r="S229" s="118" t="s">
        <v>101</v>
      </c>
      <c r="T229" s="118"/>
      <c r="U229" s="59"/>
      <c r="V229" s="119"/>
      <c r="W229" s="68"/>
      <c r="X229" s="69"/>
      <c r="Y229" s="70"/>
    </row>
    <row r="230" spans="1:25" s="55" customFormat="1" ht="12.75" customHeight="1">
      <c r="A230" s="113"/>
      <c r="B230" s="114"/>
      <c r="C230" s="115"/>
      <c r="D230" s="116"/>
      <c r="E230" s="121" t="s">
        <v>49</v>
      </c>
      <c r="F230" s="118" t="s">
        <v>408</v>
      </c>
      <c r="G230" s="118"/>
      <c r="H230" s="122"/>
      <c r="I230" s="119"/>
      <c r="J230" s="71"/>
      <c r="K230" s="72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12.1</v>
      </c>
      <c r="L230" s="73"/>
      <c r="M230" s="120"/>
      <c r="N230" s="113"/>
      <c r="O230" s="114"/>
      <c r="P230" s="115"/>
      <c r="Q230" s="116"/>
      <c r="R230" s="121" t="s">
        <v>49</v>
      </c>
      <c r="S230" s="118" t="s">
        <v>418</v>
      </c>
      <c r="T230" s="118"/>
      <c r="U230" s="122"/>
      <c r="V230" s="119"/>
      <c r="W230" s="71"/>
      <c r="X230" s="72">
        <f>IF(S229&amp;S230&amp;S231&amp;S232="","",(LEN(S229&amp;S230&amp;S231&amp;S232)-LEN(SUBSTITUTE(S229&amp;S230&amp;S231&amp;S232,"Т","")))*4+(LEN(S229&amp;S230&amp;S231&amp;S232)-LEN(SUBSTITUTE(S229&amp;S230&amp;S231&amp;S232,"К","")))*3+(LEN(S229&amp;S230&amp;S231&amp;S232)-LEN(SUBSTITUTE(S229&amp;S230&amp;S231&amp;S232,"Д","")))*2+(LEN(S229&amp;S230&amp;S231&amp;S232)-LEN(SUBSTITUTE(S229&amp;S230&amp;S231&amp;S232,"В","")))+0.1)</f>
        <v>6.1</v>
      </c>
      <c r="Y230" s="73"/>
    </row>
    <row r="231" spans="1:25" s="55" customFormat="1" ht="12.75" customHeight="1">
      <c r="A231" s="113"/>
      <c r="B231" s="114"/>
      <c r="C231" s="115"/>
      <c r="D231" s="116"/>
      <c r="E231" s="121" t="s">
        <v>50</v>
      </c>
      <c r="F231" s="118" t="s">
        <v>409</v>
      </c>
      <c r="G231" s="118"/>
      <c r="H231" s="59"/>
      <c r="I231" s="119"/>
      <c r="J231" s="74">
        <f>IF(K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11.1</v>
      </c>
      <c r="K231" s="72" t="str">
        <f>IF(K230="","","+")</f>
        <v>+</v>
      </c>
      <c r="L231" s="75">
        <f>IF(K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2.1</v>
      </c>
      <c r="M231" s="120"/>
      <c r="N231" s="113"/>
      <c r="O231" s="114"/>
      <c r="P231" s="115"/>
      <c r="Q231" s="116"/>
      <c r="R231" s="121" t="s">
        <v>50</v>
      </c>
      <c r="S231" s="118" t="s">
        <v>419</v>
      </c>
      <c r="T231" s="118"/>
      <c r="U231" s="59"/>
      <c r="V231" s="119"/>
      <c r="W231" s="74">
        <f>IF(X230="","",(LEN(O233&amp;O234&amp;O235&amp;O236)-LEN(SUBSTITUTE(O233&amp;O234&amp;O235&amp;O236,"Т","")))*4+(LEN(O233&amp;O234&amp;O235&amp;O236)-LEN(SUBSTITUTE(O233&amp;O234&amp;O235&amp;O236,"К","")))*3+(LEN(O233&amp;O234&amp;O235&amp;O236)-LEN(SUBSTITUTE(O233&amp;O234&amp;O235&amp;O236,"Д","")))*2+(LEN(O233&amp;O234&amp;O235&amp;O236)-LEN(SUBSTITUTE(O233&amp;O234&amp;O235&amp;O236,"В","")))+0.1)</f>
        <v>14.1</v>
      </c>
      <c r="X231" s="72" t="str">
        <f>IF(X230="","","+")</f>
        <v>+</v>
      </c>
      <c r="Y231" s="75">
        <f>IF(X230="","",(LEN(U233&amp;U234&amp;U235&amp;U236)-LEN(SUBSTITUTE(U233&amp;U234&amp;U235&amp;U236,"Т","")))*4+(LEN(U233&amp;U234&amp;U235&amp;U236)-LEN(SUBSTITUTE(U233&amp;U234&amp;U235&amp;U236,"К","")))*3+(LEN(U233&amp;U234&amp;U235&amp;U236)-LEN(SUBSTITUTE(U233&amp;U234&amp;U235&amp;U236,"Д","")))*2+(LEN(U233&amp;U234&amp;U235&amp;U236)-LEN(SUBSTITUTE(U233&amp;U234&amp;U235&amp;U236,"В","")))+0.1)</f>
        <v>0.1</v>
      </c>
    </row>
    <row r="232" spans="1:25" s="55" customFormat="1" ht="12.75" customHeight="1">
      <c r="A232" s="113"/>
      <c r="B232" s="114"/>
      <c r="C232" s="115"/>
      <c r="D232" s="116"/>
      <c r="E232" s="117" t="s">
        <v>51</v>
      </c>
      <c r="F232" s="118" t="s">
        <v>410</v>
      </c>
      <c r="G232" s="118"/>
      <c r="H232" s="59"/>
      <c r="I232" s="119"/>
      <c r="J232" s="71"/>
      <c r="K232" s="72">
        <f>IF(K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15.1</v>
      </c>
      <c r="L232" s="73"/>
      <c r="M232" s="120"/>
      <c r="N232" s="113"/>
      <c r="O232" s="114"/>
      <c r="P232" s="115"/>
      <c r="Q232" s="116"/>
      <c r="R232" s="117" t="s">
        <v>51</v>
      </c>
      <c r="S232" s="118" t="s">
        <v>146</v>
      </c>
      <c r="T232" s="118"/>
      <c r="U232" s="59"/>
      <c r="V232" s="119"/>
      <c r="W232" s="71"/>
      <c r="X232" s="72">
        <f>IF(X230="","",(LEN(S237&amp;S238&amp;S239&amp;S240)-LEN(SUBSTITUTE(S237&amp;S238&amp;S239&amp;S240,"Т","")))*4+(LEN(S237&amp;S238&amp;S239&amp;S240)-LEN(SUBSTITUTE(S237&amp;S238&amp;S239&amp;S240,"К","")))*3+(LEN(S237&amp;S238&amp;S239&amp;S240)-LEN(SUBSTITUTE(S237&amp;S238&amp;S239&amp;S240,"Д","")))*2+(LEN(S237&amp;S238&amp;S239&amp;S240)-LEN(SUBSTITUTE(S237&amp;S238&amp;S239&amp;S240,"В","")))+0.1)</f>
        <v>20.1</v>
      </c>
      <c r="Y232" s="73"/>
    </row>
    <row r="233" spans="1:25" s="55" customFormat="1" ht="12.75" customHeight="1">
      <c r="A233" s="123" t="s">
        <v>48</v>
      </c>
      <c r="B233" s="124" t="s">
        <v>184</v>
      </c>
      <c r="C233" s="115"/>
      <c r="D233" s="116"/>
      <c r="E233" s="125"/>
      <c r="F233" s="59"/>
      <c r="G233" s="117" t="s">
        <v>48</v>
      </c>
      <c r="H233" s="126" t="s">
        <v>411</v>
      </c>
      <c r="J233" s="59"/>
      <c r="K233" s="122"/>
      <c r="L233" s="60"/>
      <c r="M233" s="120"/>
      <c r="N233" s="123" t="s">
        <v>48</v>
      </c>
      <c r="O233" s="124" t="s">
        <v>424</v>
      </c>
      <c r="P233" s="115"/>
      <c r="Q233" s="116"/>
      <c r="R233" s="125"/>
      <c r="S233" s="59"/>
      <c r="T233" s="117" t="s">
        <v>48</v>
      </c>
      <c r="U233" s="178" t="s">
        <v>288</v>
      </c>
      <c r="W233" s="59"/>
      <c r="X233" s="122"/>
      <c r="Y233" s="60"/>
    </row>
    <row r="234" spans="1:25" s="55" customFormat="1" ht="12.75" customHeight="1">
      <c r="A234" s="127" t="s">
        <v>49</v>
      </c>
      <c r="B234" s="124" t="s">
        <v>415</v>
      </c>
      <c r="C234" s="128"/>
      <c r="D234" s="116"/>
      <c r="E234" s="125"/>
      <c r="F234" s="129"/>
      <c r="G234" s="121" t="s">
        <v>49</v>
      </c>
      <c r="H234" s="126" t="s">
        <v>204</v>
      </c>
      <c r="J234" s="59"/>
      <c r="K234" s="122"/>
      <c r="L234" s="60"/>
      <c r="M234" s="120"/>
      <c r="N234" s="127" t="s">
        <v>49</v>
      </c>
      <c r="O234" s="124" t="s">
        <v>425</v>
      </c>
      <c r="P234" s="128"/>
      <c r="Q234" s="116"/>
      <c r="R234" s="125"/>
      <c r="S234" s="129"/>
      <c r="T234" s="121" t="s">
        <v>49</v>
      </c>
      <c r="U234" s="178" t="s">
        <v>420</v>
      </c>
      <c r="W234" s="59"/>
      <c r="X234" s="122"/>
      <c r="Y234" s="60"/>
    </row>
    <row r="235" spans="1:25" s="55" customFormat="1" ht="12.75" customHeight="1">
      <c r="A235" s="127" t="s">
        <v>50</v>
      </c>
      <c r="B235" s="124" t="s">
        <v>204</v>
      </c>
      <c r="C235" s="115"/>
      <c r="D235" s="116"/>
      <c r="E235" s="125"/>
      <c r="F235" s="129"/>
      <c r="G235" s="121" t="s">
        <v>50</v>
      </c>
      <c r="H235" s="126" t="s">
        <v>412</v>
      </c>
      <c r="J235" s="59"/>
      <c r="K235" s="59"/>
      <c r="L235" s="60"/>
      <c r="M235" s="120"/>
      <c r="N235" s="127" t="s">
        <v>50</v>
      </c>
      <c r="O235" s="124" t="s">
        <v>426</v>
      </c>
      <c r="P235" s="115"/>
      <c r="Q235" s="116"/>
      <c r="R235" s="125"/>
      <c r="S235" s="129"/>
      <c r="T235" s="121" t="s">
        <v>50</v>
      </c>
      <c r="U235" s="126" t="s">
        <v>421</v>
      </c>
      <c r="W235" s="59"/>
      <c r="X235" s="59"/>
      <c r="Y235" s="60"/>
    </row>
    <row r="236" spans="1:25" s="55" customFormat="1" ht="12.75" customHeight="1">
      <c r="A236" s="123" t="s">
        <v>51</v>
      </c>
      <c r="B236" s="124" t="s">
        <v>416</v>
      </c>
      <c r="C236" s="128"/>
      <c r="D236" s="116"/>
      <c r="E236" s="125"/>
      <c r="F236" s="59"/>
      <c r="G236" s="117" t="s">
        <v>51</v>
      </c>
      <c r="H236" s="178" t="s">
        <v>31</v>
      </c>
      <c r="J236" s="59"/>
      <c r="K236" s="61" t="s">
        <v>55</v>
      </c>
      <c r="L236" s="60"/>
      <c r="M236" s="120"/>
      <c r="N236" s="123" t="s">
        <v>51</v>
      </c>
      <c r="O236" s="124" t="s">
        <v>386</v>
      </c>
      <c r="P236" s="128"/>
      <c r="Q236" s="116"/>
      <c r="R236" s="125"/>
      <c r="S236" s="59"/>
      <c r="T236" s="117" t="s">
        <v>51</v>
      </c>
      <c r="U236" s="178" t="s">
        <v>224</v>
      </c>
      <c r="W236" s="59"/>
      <c r="X236" s="61" t="s">
        <v>55</v>
      </c>
      <c r="Y236" s="60"/>
    </row>
    <row r="237" spans="1:25" s="55" customFormat="1" ht="12.75" customHeight="1">
      <c r="A237" s="130"/>
      <c r="B237" s="128"/>
      <c r="C237" s="128"/>
      <c r="D237" s="116"/>
      <c r="E237" s="117" t="s">
        <v>48</v>
      </c>
      <c r="F237" s="118" t="s">
        <v>8</v>
      </c>
      <c r="G237" s="118"/>
      <c r="H237" s="59"/>
      <c r="I237" s="131"/>
      <c r="J237" s="62" t="s">
        <v>52</v>
      </c>
      <c r="K237" s="154" t="s">
        <v>490</v>
      </c>
      <c r="L237" s="60"/>
      <c r="M237" s="120"/>
      <c r="N237" s="130"/>
      <c r="O237" s="128"/>
      <c r="P237" s="128"/>
      <c r="Q237" s="116"/>
      <c r="R237" s="117" t="s">
        <v>48</v>
      </c>
      <c r="S237" s="118" t="s">
        <v>305</v>
      </c>
      <c r="T237" s="118"/>
      <c r="U237" s="59"/>
      <c r="V237" s="131"/>
      <c r="W237" s="62" t="s">
        <v>52</v>
      </c>
      <c r="X237" s="154" t="s">
        <v>494</v>
      </c>
      <c r="Y237" s="60"/>
    </row>
    <row r="238" spans="1:25" s="55" customFormat="1" ht="12.75" customHeight="1">
      <c r="A238" s="113"/>
      <c r="B238" s="63" t="s">
        <v>56</v>
      </c>
      <c r="C238" s="115"/>
      <c r="D238" s="116"/>
      <c r="E238" s="121" t="s">
        <v>49</v>
      </c>
      <c r="F238" s="118" t="s">
        <v>247</v>
      </c>
      <c r="G238" s="118"/>
      <c r="H238" s="59"/>
      <c r="I238" s="119"/>
      <c r="J238" s="62" t="s">
        <v>46</v>
      </c>
      <c r="K238" s="155" t="s">
        <v>492</v>
      </c>
      <c r="L238" s="60"/>
      <c r="M238" s="120"/>
      <c r="N238" s="113"/>
      <c r="O238" s="63" t="s">
        <v>56</v>
      </c>
      <c r="P238" s="115"/>
      <c r="Q238" s="116"/>
      <c r="R238" s="121" t="s">
        <v>49</v>
      </c>
      <c r="S238" s="118" t="s">
        <v>422</v>
      </c>
      <c r="T238" s="118"/>
      <c r="U238" s="59"/>
      <c r="V238" s="119"/>
      <c r="W238" s="62" t="s">
        <v>46</v>
      </c>
      <c r="X238" s="155" t="s">
        <v>496</v>
      </c>
      <c r="Y238" s="60"/>
    </row>
    <row r="239" spans="1:25" s="55" customFormat="1" ht="12.75" customHeight="1">
      <c r="A239" s="113"/>
      <c r="B239" s="63" t="s">
        <v>493</v>
      </c>
      <c r="C239" s="115"/>
      <c r="D239" s="116"/>
      <c r="E239" s="121" t="s">
        <v>50</v>
      </c>
      <c r="F239" s="118" t="s">
        <v>413</v>
      </c>
      <c r="G239" s="118"/>
      <c r="H239" s="122"/>
      <c r="I239" s="119"/>
      <c r="J239" s="62" t="s">
        <v>54</v>
      </c>
      <c r="K239" s="155" t="s">
        <v>491</v>
      </c>
      <c r="L239" s="60"/>
      <c r="M239" s="120"/>
      <c r="N239" s="113"/>
      <c r="O239" s="63" t="s">
        <v>497</v>
      </c>
      <c r="P239" s="115"/>
      <c r="Q239" s="116"/>
      <c r="R239" s="121" t="s">
        <v>50</v>
      </c>
      <c r="S239" s="118" t="s">
        <v>210</v>
      </c>
      <c r="T239" s="118"/>
      <c r="U239" s="122"/>
      <c r="V239" s="119"/>
      <c r="W239" s="62" t="s">
        <v>54</v>
      </c>
      <c r="X239" s="155" t="s">
        <v>495</v>
      </c>
      <c r="Y239" s="60"/>
    </row>
    <row r="240" spans="1:25" s="55" customFormat="1" ht="12.75" customHeight="1">
      <c r="A240" s="132"/>
      <c r="B240" s="64"/>
      <c r="C240" s="64"/>
      <c r="D240" s="116"/>
      <c r="E240" s="117" t="s">
        <v>51</v>
      </c>
      <c r="F240" s="124" t="s">
        <v>414</v>
      </c>
      <c r="G240" s="124"/>
      <c r="H240" s="64"/>
      <c r="I240" s="64"/>
      <c r="J240" s="65" t="s">
        <v>53</v>
      </c>
      <c r="K240" s="155" t="s">
        <v>491</v>
      </c>
      <c r="L240" s="66"/>
      <c r="M240" s="133"/>
      <c r="N240" s="132"/>
      <c r="O240" s="64"/>
      <c r="P240" s="64"/>
      <c r="Q240" s="116"/>
      <c r="R240" s="117" t="s">
        <v>51</v>
      </c>
      <c r="S240" s="124" t="s">
        <v>423</v>
      </c>
      <c r="T240" s="124"/>
      <c r="U240" s="64"/>
      <c r="V240" s="64"/>
      <c r="W240" s="65" t="s">
        <v>53</v>
      </c>
      <c r="X240" s="155" t="s">
        <v>495</v>
      </c>
      <c r="Y240" s="66"/>
    </row>
    <row r="241" spans="1:25" ht="4.5" customHeight="1">
      <c r="A241" s="134"/>
      <c r="B241" s="135"/>
      <c r="C241" s="136"/>
      <c r="D241" s="137"/>
      <c r="E241" s="138"/>
      <c r="F241" s="139"/>
      <c r="G241" s="139"/>
      <c r="H241" s="140"/>
      <c r="I241" s="140"/>
      <c r="J241" s="136"/>
      <c r="K241" s="135"/>
      <c r="L241" s="141"/>
      <c r="M241" s="142"/>
      <c r="N241" s="134"/>
      <c r="O241" s="135"/>
      <c r="P241" s="136"/>
      <c r="Q241" s="137"/>
      <c r="R241" s="138"/>
      <c r="S241" s="139"/>
      <c r="T241" s="139"/>
      <c r="U241" s="140"/>
      <c r="V241" s="140"/>
      <c r="W241" s="136"/>
      <c r="X241" s="135"/>
      <c r="Y241" s="141"/>
    </row>
    <row r="242" spans="1:31" ht="12.75" customHeight="1">
      <c r="A242" s="16"/>
      <c r="B242" s="16" t="s">
        <v>10</v>
      </c>
      <c r="C242" s="17"/>
      <c r="D242" s="18" t="s">
        <v>11</v>
      </c>
      <c r="E242" s="18" t="s">
        <v>12</v>
      </c>
      <c r="F242" s="157" t="s">
        <v>70</v>
      </c>
      <c r="G242" s="18" t="s">
        <v>13</v>
      </c>
      <c r="H242" s="19" t="s">
        <v>14</v>
      </c>
      <c r="I242" s="20"/>
      <c r="J242" s="17" t="s">
        <v>15</v>
      </c>
      <c r="K242" s="18" t="s">
        <v>10</v>
      </c>
      <c r="L242" s="16" t="s">
        <v>16</v>
      </c>
      <c r="M242" s="9">
        <v>150</v>
      </c>
      <c r="N242" s="16"/>
      <c r="O242" s="16" t="s">
        <v>10</v>
      </c>
      <c r="P242" s="17"/>
      <c r="Q242" s="18" t="s">
        <v>11</v>
      </c>
      <c r="R242" s="18" t="s">
        <v>12</v>
      </c>
      <c r="S242" s="157" t="s">
        <v>70</v>
      </c>
      <c r="T242" s="18" t="s">
        <v>13</v>
      </c>
      <c r="U242" s="19" t="s">
        <v>14</v>
      </c>
      <c r="V242" s="20"/>
      <c r="W242" s="17" t="s">
        <v>15</v>
      </c>
      <c r="X242" s="18" t="s">
        <v>10</v>
      </c>
      <c r="Y242" s="143" t="s">
        <v>16</v>
      </c>
      <c r="Z242" s="169" t="s">
        <v>60</v>
      </c>
      <c r="AA242" s="170"/>
      <c r="AB242" s="171"/>
      <c r="AC242" s="172" t="s">
        <v>61</v>
      </c>
      <c r="AD242" s="173"/>
      <c r="AE242" s="174"/>
    </row>
    <row r="243" spans="1:31" ht="12.75">
      <c r="A243" s="21" t="s">
        <v>16</v>
      </c>
      <c r="B243" s="92" t="s">
        <v>17</v>
      </c>
      <c r="C243" s="93" t="s">
        <v>18</v>
      </c>
      <c r="D243" s="94" t="s">
        <v>19</v>
      </c>
      <c r="E243" s="94" t="s">
        <v>20</v>
      </c>
      <c r="F243" s="94"/>
      <c r="G243" s="94"/>
      <c r="H243" s="23" t="s">
        <v>18</v>
      </c>
      <c r="I243" s="23" t="s">
        <v>15</v>
      </c>
      <c r="J243" s="22"/>
      <c r="K243" s="21" t="s">
        <v>17</v>
      </c>
      <c r="L243" s="21"/>
      <c r="M243" s="9">
        <v>150</v>
      </c>
      <c r="N243" s="21" t="s">
        <v>16</v>
      </c>
      <c r="O243" s="21" t="s">
        <v>17</v>
      </c>
      <c r="P243" s="22" t="s">
        <v>18</v>
      </c>
      <c r="Q243" s="144" t="s">
        <v>19</v>
      </c>
      <c r="R243" s="144" t="s">
        <v>20</v>
      </c>
      <c r="S243" s="144"/>
      <c r="T243" s="144"/>
      <c r="U243" s="23" t="s">
        <v>18</v>
      </c>
      <c r="V243" s="23" t="s">
        <v>15</v>
      </c>
      <c r="W243" s="22"/>
      <c r="X243" s="21" t="s">
        <v>17</v>
      </c>
      <c r="Y243" s="145"/>
      <c r="Z243" s="90" t="s">
        <v>59</v>
      </c>
      <c r="AA243" s="175" t="s">
        <v>64</v>
      </c>
      <c r="AB243" s="171"/>
      <c r="AC243" s="90" t="s">
        <v>59</v>
      </c>
      <c r="AD243" s="173" t="s">
        <v>64</v>
      </c>
      <c r="AE243" s="174"/>
    </row>
    <row r="244" spans="1:31" ht="16.5" customHeight="1">
      <c r="A244" s="24">
        <v>-2.84375</v>
      </c>
      <c r="B244" s="25">
        <v>3</v>
      </c>
      <c r="C244" s="26">
        <v>9</v>
      </c>
      <c r="D244" s="160" t="s">
        <v>360</v>
      </c>
      <c r="E244" s="27" t="s">
        <v>46</v>
      </c>
      <c r="F244" s="161" t="s">
        <v>405</v>
      </c>
      <c r="G244" s="156">
        <v>9</v>
      </c>
      <c r="H244" s="28"/>
      <c r="I244" s="28">
        <v>100</v>
      </c>
      <c r="J244" s="29">
        <v>1</v>
      </c>
      <c r="K244" s="30">
        <v>7</v>
      </c>
      <c r="L244" s="24">
        <v>2.84375</v>
      </c>
      <c r="M244" s="9"/>
      <c r="N244" s="24">
        <v>4.875</v>
      </c>
      <c r="O244" s="25">
        <v>8</v>
      </c>
      <c r="P244" s="26">
        <v>9</v>
      </c>
      <c r="Q244" s="160" t="s">
        <v>137</v>
      </c>
      <c r="R244" s="27" t="s">
        <v>46</v>
      </c>
      <c r="S244" s="159" t="s">
        <v>160</v>
      </c>
      <c r="T244" s="156">
        <v>9</v>
      </c>
      <c r="U244" s="28">
        <v>140</v>
      </c>
      <c r="V244" s="28"/>
      <c r="W244" s="29">
        <v>1</v>
      </c>
      <c r="X244" s="30">
        <v>2</v>
      </c>
      <c r="Y244" s="146">
        <v>-4.875</v>
      </c>
      <c r="Z244" s="84" t="str">
        <f aca="true" t="shared" si="18" ref="Z244:Z249">C244&amp;"+"&amp;J244</f>
        <v>9+1</v>
      </c>
      <c r="AA244" s="85">
        <f>IF(AND(H244&gt;0,H244&lt;1),2*H244,MATCH(A244,{-40000,-0.4999999999,0.5,40000},1)-1)</f>
        <v>0</v>
      </c>
      <c r="AB244" s="81">
        <f>IF(AND(I244&gt;0,I244&lt;1),2*I244,MATCH(L244,{-40000,-0.4999999999,0.5,40000},1)-1)</f>
        <v>2</v>
      </c>
      <c r="AC244" s="84" t="str">
        <f aca="true" t="shared" si="19" ref="AC244:AC249">P244&amp;"+"&amp;W244</f>
        <v>9+1</v>
      </c>
      <c r="AD244" s="85">
        <f>IF(AND(U244&gt;0,U244&lt;1),2*U244,MATCH(N244,{-40000,-0.4999999999,0.5,40000},1)-1)</f>
        <v>2</v>
      </c>
      <c r="AE244" s="81">
        <f>IF(AND(V244&gt;0,V244&lt;1),2*V244,MATCH(Y244,{-40000,-0.4999999999,0.5,40000},1)-1)</f>
        <v>0</v>
      </c>
    </row>
    <row r="245" spans="1:31" ht="16.5" customHeight="1">
      <c r="A245" s="24">
        <v>-2.84375</v>
      </c>
      <c r="B245" s="25">
        <v>3</v>
      </c>
      <c r="C245" s="26">
        <v>4</v>
      </c>
      <c r="D245" s="160" t="s">
        <v>360</v>
      </c>
      <c r="E245" s="27" t="s">
        <v>46</v>
      </c>
      <c r="F245" s="161" t="s">
        <v>403</v>
      </c>
      <c r="G245" s="156">
        <v>9</v>
      </c>
      <c r="H245" s="28"/>
      <c r="I245" s="28">
        <v>100</v>
      </c>
      <c r="J245" s="29">
        <v>7</v>
      </c>
      <c r="K245" s="30">
        <v>7</v>
      </c>
      <c r="L245" s="24">
        <v>2.84375</v>
      </c>
      <c r="M245" s="9"/>
      <c r="N245" s="24">
        <v>-1.0625</v>
      </c>
      <c r="O245" s="25">
        <v>4</v>
      </c>
      <c r="P245" s="26">
        <v>4</v>
      </c>
      <c r="Q245" s="160" t="s">
        <v>138</v>
      </c>
      <c r="R245" s="27" t="s">
        <v>52</v>
      </c>
      <c r="S245" s="161" t="s">
        <v>217</v>
      </c>
      <c r="T245" s="156">
        <v>9</v>
      </c>
      <c r="U245" s="28"/>
      <c r="V245" s="28">
        <v>100</v>
      </c>
      <c r="W245" s="29">
        <v>7</v>
      </c>
      <c r="X245" s="30">
        <v>6</v>
      </c>
      <c r="Y245" s="146">
        <v>1.0625</v>
      </c>
      <c r="Z245" s="86" t="str">
        <f t="shared" si="18"/>
        <v>4+7</v>
      </c>
      <c r="AA245" s="87">
        <f>IF(AND(H245&gt;0,H245&lt;1),2*H245,MATCH(A245,{-40000,-0.4999999999,0.5,40000},1)-1)</f>
        <v>0</v>
      </c>
      <c r="AB245" s="82">
        <f>IF(AND(I245&gt;0,I245&lt;1),2*I245,MATCH(L245,{-40000,-0.4999999999,0.5,40000},1)-1)</f>
        <v>2</v>
      </c>
      <c r="AC245" s="86" t="str">
        <f t="shared" si="19"/>
        <v>4+7</v>
      </c>
      <c r="AD245" s="87">
        <f>IF(AND(U245&gt;0,U245&lt;1),2*U245,MATCH(N245,{-40000,-0.4999999999,0.5,40000},1)-1)</f>
        <v>0</v>
      </c>
      <c r="AE245" s="82">
        <f>IF(AND(V245&gt;0,V245&lt;1),2*V245,MATCH(Y245,{-40000,-0.4999999999,0.5,40000},1)-1)</f>
        <v>2</v>
      </c>
    </row>
    <row r="246" spans="1:31" ht="16.5" customHeight="1">
      <c r="A246" s="24">
        <v>12.625</v>
      </c>
      <c r="B246" s="25">
        <v>10</v>
      </c>
      <c r="C246" s="147">
        <v>10</v>
      </c>
      <c r="D246" s="162" t="s">
        <v>417</v>
      </c>
      <c r="E246" s="27" t="s">
        <v>53</v>
      </c>
      <c r="F246" s="161" t="s">
        <v>312</v>
      </c>
      <c r="G246" s="156">
        <v>5</v>
      </c>
      <c r="H246" s="28">
        <v>800</v>
      </c>
      <c r="I246" s="28"/>
      <c r="J246" s="148">
        <v>5</v>
      </c>
      <c r="K246" s="149">
        <v>0</v>
      </c>
      <c r="L246" s="150">
        <v>-12.625</v>
      </c>
      <c r="M246" s="151"/>
      <c r="N246" s="150">
        <v>6.0625</v>
      </c>
      <c r="O246" s="152">
        <v>10</v>
      </c>
      <c r="P246" s="147">
        <v>10</v>
      </c>
      <c r="Q246" s="162" t="s">
        <v>315</v>
      </c>
      <c r="R246" s="27" t="s">
        <v>53</v>
      </c>
      <c r="S246" s="159" t="s">
        <v>311</v>
      </c>
      <c r="T246" s="156">
        <v>6</v>
      </c>
      <c r="U246" s="28">
        <v>200</v>
      </c>
      <c r="V246" s="28"/>
      <c r="W246" s="148">
        <v>5</v>
      </c>
      <c r="X246" s="30">
        <v>0</v>
      </c>
      <c r="Y246" s="146">
        <v>-6.0625</v>
      </c>
      <c r="Z246" s="86" t="str">
        <f t="shared" si="18"/>
        <v>10+5</v>
      </c>
      <c r="AA246" s="87">
        <f>IF(AND(H246&gt;0,H246&lt;1),2*H246,MATCH(A246,{-40000,-0.4999999999,0.5,40000},1)-1)</f>
        <v>2</v>
      </c>
      <c r="AB246" s="82">
        <f>IF(AND(I246&gt;0,I246&lt;1),2*I246,MATCH(L246,{-40000,-0.4999999999,0.5,40000},1)-1)</f>
        <v>0</v>
      </c>
      <c r="AC246" s="86" t="str">
        <f t="shared" si="19"/>
        <v>10+5</v>
      </c>
      <c r="AD246" s="87">
        <f>IF(AND(U246&gt;0,U246&lt;1),2*U246,MATCH(N246,{-40000,-0.4999999999,0.5,40000},1)-1)</f>
        <v>2</v>
      </c>
      <c r="AE246" s="82">
        <f>IF(AND(V246&gt;0,V246&lt;1),2*V246,MATCH(Y246,{-40000,-0.4999999999,0.5,40000},1)-1)</f>
        <v>0</v>
      </c>
    </row>
    <row r="247" spans="1:31" ht="16.5" customHeight="1">
      <c r="A247" s="24">
        <v>2.03125</v>
      </c>
      <c r="B247" s="25">
        <v>6</v>
      </c>
      <c r="C247" s="26">
        <v>2</v>
      </c>
      <c r="D247" s="162" t="s">
        <v>200</v>
      </c>
      <c r="E247" s="153" t="s">
        <v>46</v>
      </c>
      <c r="F247" s="161" t="s">
        <v>403</v>
      </c>
      <c r="G247" s="156">
        <v>9</v>
      </c>
      <c r="H247" s="28">
        <v>110</v>
      </c>
      <c r="I247" s="28"/>
      <c r="J247" s="29">
        <v>8</v>
      </c>
      <c r="K247" s="30">
        <v>4</v>
      </c>
      <c r="L247" s="24">
        <v>-2.03125</v>
      </c>
      <c r="M247" s="9"/>
      <c r="N247" s="24">
        <v>-1.0625</v>
      </c>
      <c r="O247" s="25">
        <v>4</v>
      </c>
      <c r="P247" s="26">
        <v>2</v>
      </c>
      <c r="Q247" s="162" t="s">
        <v>114</v>
      </c>
      <c r="R247" s="153" t="s">
        <v>46</v>
      </c>
      <c r="S247" s="161" t="s">
        <v>312</v>
      </c>
      <c r="T247" s="156">
        <v>7</v>
      </c>
      <c r="U247" s="28"/>
      <c r="V247" s="28">
        <v>100</v>
      </c>
      <c r="W247" s="29">
        <v>8</v>
      </c>
      <c r="X247" s="30">
        <v>6</v>
      </c>
      <c r="Y247" s="146">
        <v>1.0625</v>
      </c>
      <c r="Z247" s="86" t="str">
        <f t="shared" si="18"/>
        <v>2+8</v>
      </c>
      <c r="AA247" s="87">
        <f>IF(AND(H247&gt;0,H247&lt;1),2*H247,MATCH(A247,{-40000,-0.4999999999,0.5,40000},1)-1)</f>
        <v>2</v>
      </c>
      <c r="AB247" s="82">
        <f>IF(AND(I247&gt;0,I247&lt;1),2*I247,MATCH(L247,{-40000,-0.4999999999,0.5,40000},1)-1)</f>
        <v>0</v>
      </c>
      <c r="AC247" s="86" t="str">
        <f t="shared" si="19"/>
        <v>2+8</v>
      </c>
      <c r="AD247" s="87">
        <f>IF(AND(U247&gt;0,U247&lt;1),2*U247,MATCH(N247,{-40000,-0.4999999999,0.5,40000},1)-1)</f>
        <v>0</v>
      </c>
      <c r="AE247" s="82">
        <f>IF(AND(V247&gt;0,V247&lt;1),2*V247,MATCH(Y247,{-40000,-0.4999999999,0.5,40000},1)-1)</f>
        <v>2</v>
      </c>
    </row>
    <row r="248" spans="1:31" ht="16.5" customHeight="1">
      <c r="A248" s="24">
        <v>-5.28125</v>
      </c>
      <c r="B248" s="25">
        <v>0</v>
      </c>
      <c r="C248" s="26">
        <v>11</v>
      </c>
      <c r="D248" s="162" t="s">
        <v>119</v>
      </c>
      <c r="E248" s="27" t="s">
        <v>52</v>
      </c>
      <c r="F248" s="161" t="s">
        <v>181</v>
      </c>
      <c r="G248" s="156">
        <v>6</v>
      </c>
      <c r="H248" s="28"/>
      <c r="I248" s="28">
        <v>200</v>
      </c>
      <c r="J248" s="29">
        <v>6</v>
      </c>
      <c r="K248" s="30">
        <v>10</v>
      </c>
      <c r="L248" s="24">
        <v>5.28125</v>
      </c>
      <c r="M248" s="9"/>
      <c r="N248" s="24">
        <v>-1.0625</v>
      </c>
      <c r="O248" s="25">
        <v>4</v>
      </c>
      <c r="P248" s="26">
        <v>11</v>
      </c>
      <c r="Q248" s="162" t="s">
        <v>138</v>
      </c>
      <c r="R248" s="27" t="s">
        <v>52</v>
      </c>
      <c r="S248" s="161" t="s">
        <v>159</v>
      </c>
      <c r="T248" s="156">
        <v>9</v>
      </c>
      <c r="U248" s="28"/>
      <c r="V248" s="28">
        <v>100</v>
      </c>
      <c r="W248" s="29">
        <v>6</v>
      </c>
      <c r="X248" s="30">
        <v>6</v>
      </c>
      <c r="Y248" s="146">
        <v>1.0625</v>
      </c>
      <c r="Z248" s="86" t="str">
        <f t="shared" si="18"/>
        <v>11+6</v>
      </c>
      <c r="AA248" s="87">
        <f>IF(AND(H248&gt;0,H248&lt;1),2*H248,MATCH(A248,{-40000,-0.4999999999,0.5,40000},1)-1)</f>
        <v>0</v>
      </c>
      <c r="AB248" s="82">
        <f>IF(AND(I248&gt;0,I248&lt;1),2*I248,MATCH(L248,{-40000,-0.4999999999,0.5,40000},1)-1)</f>
        <v>2</v>
      </c>
      <c r="AC248" s="86" t="str">
        <f t="shared" si="19"/>
        <v>11+6</v>
      </c>
      <c r="AD248" s="87">
        <f>IF(AND(U248&gt;0,U248&lt;1),2*U248,MATCH(N248,{-40000,-0.4999999999,0.5,40000},1)-1)</f>
        <v>0</v>
      </c>
      <c r="AE248" s="82">
        <f>IF(AND(V248&gt;0,V248&lt;1),2*V248,MATCH(Y248,{-40000,-0.4999999999,0.5,40000},1)-1)</f>
        <v>2</v>
      </c>
    </row>
    <row r="249" spans="1:31" ht="16.5" customHeight="1">
      <c r="A249" s="24">
        <v>3</v>
      </c>
      <c r="B249" s="25">
        <v>8</v>
      </c>
      <c r="C249" s="26">
        <v>3</v>
      </c>
      <c r="D249" s="162" t="s">
        <v>200</v>
      </c>
      <c r="E249" s="27" t="s">
        <v>46</v>
      </c>
      <c r="F249" s="161" t="s">
        <v>403</v>
      </c>
      <c r="G249" s="156">
        <v>11</v>
      </c>
      <c r="H249" s="28">
        <v>150</v>
      </c>
      <c r="I249" s="28"/>
      <c r="J249" s="29">
        <v>12</v>
      </c>
      <c r="K249" s="30">
        <v>2</v>
      </c>
      <c r="L249" s="24">
        <v>-3</v>
      </c>
      <c r="M249" s="9"/>
      <c r="N249" s="24">
        <v>-3.875</v>
      </c>
      <c r="O249" s="25">
        <v>0</v>
      </c>
      <c r="P249" s="26">
        <v>3</v>
      </c>
      <c r="Q249" s="162" t="s">
        <v>138</v>
      </c>
      <c r="R249" s="27" t="s">
        <v>52</v>
      </c>
      <c r="S249" s="161" t="s">
        <v>217</v>
      </c>
      <c r="T249" s="156">
        <v>8</v>
      </c>
      <c r="U249" s="28"/>
      <c r="V249" s="28">
        <v>200</v>
      </c>
      <c r="W249" s="29">
        <v>12</v>
      </c>
      <c r="X249" s="30">
        <v>10</v>
      </c>
      <c r="Y249" s="146">
        <v>3.875</v>
      </c>
      <c r="Z249" s="88" t="str">
        <f t="shared" si="18"/>
        <v>3+12</v>
      </c>
      <c r="AA249" s="89">
        <f>IF(AND(H249&gt;0,H249&lt;1),2*H249,MATCH(A249,{-40000,-0.4999999999,0.5,40000},1)-1)</f>
        <v>2</v>
      </c>
      <c r="AB249" s="83">
        <f>IF(AND(I249&gt;0,I249&lt;1),2*I249,MATCH(L249,{-40000,-0.4999999999,0.5,40000},1)-1)</f>
        <v>0</v>
      </c>
      <c r="AC249" s="88" t="str">
        <f t="shared" si="19"/>
        <v>3+12</v>
      </c>
      <c r="AD249" s="89">
        <f>IF(AND(U249&gt;0,U249&lt;1),2*U249,MATCH(N249,{-40000,-0.4999999999,0.5,40000},1)-1)</f>
        <v>0</v>
      </c>
      <c r="AE249" s="83">
        <f>IF(AND(V249&gt;0,V249&lt;1),2*V249,MATCH(Y249,{-40000,-0.4999999999,0.5,40000},1)-1)</f>
        <v>2</v>
      </c>
    </row>
    <row r="250" spans="1:25" s="55" customFormat="1" ht="9.75" customHeight="1">
      <c r="A250" s="10"/>
      <c r="B250" s="10"/>
      <c r="C250" s="31"/>
      <c r="D250" s="10"/>
      <c r="E250" s="10"/>
      <c r="F250" s="10"/>
      <c r="G250" s="10"/>
      <c r="H250" s="10"/>
      <c r="I250" s="10"/>
      <c r="J250" s="31"/>
      <c r="K250" s="10"/>
      <c r="L250" s="10"/>
      <c r="M250" s="15"/>
      <c r="N250" s="10"/>
      <c r="O250" s="10"/>
      <c r="P250" s="31"/>
      <c r="Q250" s="10"/>
      <c r="R250" s="10"/>
      <c r="S250" s="10"/>
      <c r="T250" s="10"/>
      <c r="U250" s="10"/>
      <c r="V250" s="10"/>
      <c r="W250" s="31"/>
      <c r="X250" s="10"/>
      <c r="Y250" s="10"/>
    </row>
  </sheetData>
  <sheetProtection/>
  <mergeCells count="40">
    <mergeCell ref="AA243:AB243"/>
    <mergeCell ref="AD243:AE243"/>
    <mergeCell ref="AA68:AB68"/>
    <mergeCell ref="AD68:AE68"/>
    <mergeCell ref="AA193:AB193"/>
    <mergeCell ref="AD193:AE193"/>
    <mergeCell ref="AA93:AB93"/>
    <mergeCell ref="AD93:AE93"/>
    <mergeCell ref="Z117:AB117"/>
    <mergeCell ref="AC117:AE117"/>
    <mergeCell ref="Z17:AB17"/>
    <mergeCell ref="AA18:AB18"/>
    <mergeCell ref="AD18:AE18"/>
    <mergeCell ref="AC17:AE17"/>
    <mergeCell ref="Z42:AB42"/>
    <mergeCell ref="AC42:AE42"/>
    <mergeCell ref="AA43:AB43"/>
    <mergeCell ref="AD43:AE43"/>
    <mergeCell ref="Z67:AB67"/>
    <mergeCell ref="AC67:AE67"/>
    <mergeCell ref="Z92:AB92"/>
    <mergeCell ref="AC92:AE92"/>
    <mergeCell ref="AA118:AB118"/>
    <mergeCell ref="AD118:AE118"/>
    <mergeCell ref="Z142:AB142"/>
    <mergeCell ref="AC142:AE142"/>
    <mergeCell ref="AA143:AB143"/>
    <mergeCell ref="AD143:AE143"/>
    <mergeCell ref="Z167:AB167"/>
    <mergeCell ref="AC167:AE167"/>
    <mergeCell ref="AA168:AB168"/>
    <mergeCell ref="AD168:AE168"/>
    <mergeCell ref="Z192:AB192"/>
    <mergeCell ref="AC192:AE192"/>
    <mergeCell ref="Z217:AB217"/>
    <mergeCell ref="AC217:AE217"/>
    <mergeCell ref="AA218:AB218"/>
    <mergeCell ref="AD218:AE218"/>
    <mergeCell ref="Z242:AB242"/>
    <mergeCell ref="AC242:AE24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4" manualBreakCount="4">
    <brk id="50" max="255" man="1"/>
    <brk id="100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2019-05-20T04:19:28Z</cp:lastPrinted>
  <dcterms:created xsi:type="dcterms:W3CDTF">2002-10-30T10:24:39Z</dcterms:created>
  <dcterms:modified xsi:type="dcterms:W3CDTF">2019-12-03T19:36:52Z</dcterms:modified>
  <cp:category/>
  <cp:version/>
  <cp:contentType/>
  <cp:contentStatus/>
</cp:coreProperties>
</file>